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유진\Downloads\"/>
    </mc:Choice>
  </mc:AlternateContent>
  <xr:revisionPtr revIDLastSave="0" documentId="13_ncr:1_{506EC75B-7BDE-4BCD-BAC5-86652BFAF9CB}" xr6:coauthVersionLast="47" xr6:coauthVersionMax="47" xr10:uidLastSave="{00000000-0000-0000-0000-000000000000}"/>
  <bookViews>
    <workbookView xWindow="-110" yWindow="-110" windowWidth="19420" windowHeight="10420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T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41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3" i="1"/>
  <c r="I4" i="2" a="1"/>
  <c r="I4" i="2" s="1"/>
  <c r="I5" i="2" a="1"/>
  <c r="I5" i="2" s="1"/>
  <c r="I6" i="2" a="1"/>
  <c r="I6" i="2"/>
  <c r="I7" i="2" a="1"/>
  <c r="I7" i="2"/>
  <c r="I8" i="2" a="1"/>
  <c r="I8" i="2" s="1"/>
  <c r="I9" i="2" a="1"/>
  <c r="I9" i="2" s="1"/>
  <c r="I10" i="2" a="1"/>
  <c r="I10" i="2"/>
  <c r="I11" i="2" a="1"/>
  <c r="I11" i="2"/>
  <c r="I12" i="2" a="1"/>
  <c r="I12" i="2" s="1"/>
  <c r="I13" i="2" a="1"/>
  <c r="I13" i="2" s="1"/>
  <c r="I14" i="2" a="1"/>
  <c r="I14" i="2"/>
  <c r="I15" i="2" a="1"/>
  <c r="I15" i="2"/>
  <c r="I16" i="2" a="1"/>
  <c r="I16" i="2" s="1"/>
  <c r="I17" i="2" a="1"/>
  <c r="I17" i="2" s="1"/>
  <c r="I18" i="2" a="1"/>
  <c r="I18" i="2"/>
  <c r="I19" i="2" a="1"/>
  <c r="I19" i="2" s="1"/>
  <c r="I20" i="2" a="1"/>
  <c r="I20" i="2" s="1"/>
  <c r="I21" i="2" a="1"/>
  <c r="I21" i="2" s="1"/>
  <c r="I22" i="2" a="1"/>
  <c r="I22" i="2"/>
  <c r="I23" i="2" a="1"/>
  <c r="I23" i="2" s="1"/>
  <c r="I24" i="2" a="1"/>
  <c r="I24" i="2" s="1"/>
  <c r="I25" i="2" a="1"/>
  <c r="I25" i="2" s="1"/>
  <c r="I26" i="2" a="1"/>
  <c r="I26" i="2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G17" i="4"/>
  <c r="G13" i="4"/>
  <c r="G7" i="4"/>
  <c r="G18" i="4"/>
  <c r="G14" i="4"/>
  <c r="G8" i="4"/>
  <c r="G20" i="4" s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5" i="2" a="1"/>
  <c r="K13" i="2" a="1"/>
  <c r="K17" i="2" a="1"/>
  <c r="K21" i="2" a="1"/>
  <c r="K25" i="2" a="1"/>
  <c r="K29" i="2" a="1"/>
  <c r="K11" i="2" a="1"/>
  <c r="K23" i="2" a="1"/>
  <c r="K9" i="2" a="1"/>
  <c r="K10" i="2" a="1"/>
  <c r="K14" i="2" a="1"/>
  <c r="K22" i="2" a="1"/>
  <c r="K30" i="2" a="1"/>
  <c r="K7" i="2" a="1"/>
  <c r="K19" i="2" a="1"/>
  <c r="K6" i="2" a="1"/>
  <c r="K18" i="2" a="1"/>
  <c r="K26" i="2" a="1"/>
  <c r="K15" i="2" a="1"/>
  <c r="K27" i="2" a="1"/>
  <c r="K8" i="2" a="1"/>
  <c r="K12" i="2" a="1"/>
  <c r="K16" i="2" a="1"/>
  <c r="K20" i="2" a="1"/>
  <c r="K24" i="2" a="1"/>
  <c r="K28" i="2" a="1"/>
  <c r="K3" i="2" a="1"/>
  <c r="K28" i="2" l="1"/>
  <c r="K24" i="2"/>
  <c r="K20" i="2"/>
  <c r="K16" i="2"/>
  <c r="K12" i="2"/>
  <c r="K8" i="2"/>
  <c r="K27" i="2"/>
  <c r="K15" i="2"/>
  <c r="K26" i="2"/>
  <c r="K18" i="2"/>
  <c r="K6" i="2"/>
  <c r="K19" i="2"/>
  <c r="K7" i="2"/>
  <c r="K30" i="2"/>
  <c r="K22" i="2"/>
  <c r="K14" i="2"/>
  <c r="K10" i="2"/>
  <c r="K9" i="2"/>
  <c r="K23" i="2"/>
  <c r="K11" i="2"/>
  <c r="K29" i="2"/>
  <c r="K25" i="2"/>
  <c r="K21" i="2"/>
  <c r="K17" i="2"/>
  <c r="K13" i="2"/>
  <c r="K5" i="2"/>
  <c r="K4" i="2"/>
  <c r="K3" i="2"/>
  <c r="G19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59FA91-CE44-4CEF-9808-C37F6EDE8B2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A57CB68-D922-4651-A297-855E4D848B59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김유진\Desktop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<sst xmlns="http://schemas.openxmlformats.org/spreadsheetml/2006/main" count="397" uniqueCount="163">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</sst>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&quot;원&quot;"/>
    <numFmt numFmtId="178" formatCode="General&quot;위&quot;"/>
    <numFmt numFmtId="179" formatCode="[Red][&gt;=5000000]&quot;◆&quot;#,&quot;천원&quot;;[Blue][&gt;=3000000]&quot;◇&quot;#,&quot;천원&quot;;#,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179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1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E43-47D3-B593-1B35DD8B3B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43-47D3-B593-1B35DD8B3BC0}"/>
                </c:ext>
              </c:extLst>
            </c:dLbl>
            <c:dLbl>
              <c:idx val="2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6E43-47D3-B593-1B35DD8B3BC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43-47D3-B593-1B35DD8B3BC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43-47D3-B593-1B35DD8B3BC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43-47D3-B593-1B35DD8B3B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0148704"/>
        <c:axId val="1570151104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570151104"/>
        <c:scaling>
          <c:orientation val="minMax"/>
          <c:max val="1"/>
        </c:scaling>
        <c:delete val="0"/>
        <c:axPos val="r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70148704"/>
        <c:crosses val="max"/>
        <c:crossBetween val="between"/>
        <c:majorUnit val="0.2"/>
      </c:valAx>
      <c:catAx>
        <c:axId val="1570148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57015110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</xdr:row>
      <xdr:rowOff>19050</xdr:rowOff>
    </xdr:from>
    <xdr:to>
      <xdr:col>8</xdr:col>
      <xdr:colOff>825500</xdr:colOff>
      <xdr:row>2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D09B6FE-C4AC-2FBC-30C1-2BB4D6F8C334}"/>
            </a:ext>
          </a:extLst>
        </xdr:cNvPr>
        <xdr:cNvSpPr/>
      </xdr:nvSpPr>
      <xdr:spPr>
        <a:xfrm>
          <a:off x="5321300" y="234950"/>
          <a:ext cx="806450" cy="3873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서식적용</a:t>
          </a:r>
        </a:p>
      </xdr:txBody>
    </xdr:sp>
    <xdr:clientData/>
  </xdr:twoCellAnchor>
  <xdr:twoCellAnchor>
    <xdr:from>
      <xdr:col>8</xdr:col>
      <xdr:colOff>31750</xdr:colOff>
      <xdr:row>4</xdr:row>
      <xdr:rowOff>25400</xdr:rowOff>
    </xdr:from>
    <xdr:to>
      <xdr:col>8</xdr:col>
      <xdr:colOff>838200</xdr:colOff>
      <xdr:row>5</xdr:row>
      <xdr:rowOff>196850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B1B9768-D667-4C67-B5D8-35FACBA46CDC}"/>
            </a:ext>
          </a:extLst>
        </xdr:cNvPr>
        <xdr:cNvSpPr/>
      </xdr:nvSpPr>
      <xdr:spPr>
        <a:xfrm>
          <a:off x="5334000" y="889000"/>
          <a:ext cx="806450" cy="3873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146050</xdr:colOff>
          <xdr:row>0</xdr:row>
          <xdr:rowOff>88900</xdr:rowOff>
        </xdr:from>
        <xdr:to>
          <xdr:col>6</xdr:col>
          <xdr:colOff>812800</xdr:colOff>
          <xdr:row>2</xdr:row>
          <xdr:rowOff>69850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유진" refreshedDate="46090.827723958333" backgroundQuery="1" createdVersion="8" refreshedVersion="8" minRefreshableVersion="3" recordCount="0" supportSubquery="1" supportAdvancedDrill="1" xr:uid="{33F28588-160B-4AFA-9ED2-061A1A66BEC3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2174FA-7E49-4235-B333-D9EB52CC6DC7}" name="피벗 테이블3" cacheId="41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/>
    <dataField name="평균: 연이율" fld="3" subtotal="average" baseField="0" baseItem="0"/>
  </dataFields>
  <formats count="10">
    <format dxfId="13">
      <pivotArea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format>
    <format dxfId="12">
      <pivotArea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format>
    <format dxfId="11">
      <pivotArea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format>
    <format dxfId="10">
      <pivotArea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format>
    <format dxfId="9">
      <pivotArea field="0" grandRow="1" outline="0" axis="axisRow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format>
    <format dxfId="7">
      <pivotArea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format>
    <format dxfId="6">
      <pivotArea outline="0" fieldPosition="0">
        <references count="2">
          <reference field="4294967294" count="1" selected="0">
            <x v="1"/>
          </reference>
          <reference field="0" count="1" selected="0">
            <x v="2"/>
          </reference>
        </references>
      </pivotArea>
    </format>
    <format dxfId="5">
      <pivotArea outline="0" fieldPosition="0">
        <references count="2">
          <reference field="4294967294" count="1" selected="0">
            <x v="1"/>
          </reference>
          <reference field="0" count="1" selected="0">
            <x v="3"/>
          </reference>
        </references>
      </pivotArea>
    </format>
    <format dxfId="4">
      <pivotArea field="0" grandRow="1" outline="0" axis="axisRow" fieldPosition="0">
        <references count="1">
          <reference field="4294967294" count="1" selected="0">
            <x v="1"/>
          </reference>
        </references>
      </pivotArea>
    </format>
  </format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2" workbookViewId="0">
      <selection activeCell="L2" sqref="L2"/>
    </sheetView>
  </sheetViews>
  <sheetFormatPr defaultRowHeight="17"/>
  <cols>
    <col min="1" max="1" width="8.08203125" customWidth="1"/>
    <col min="2" max="2" width="16.25" customWidth="1"/>
    <col min="3" max="3" width="13" customWidth="1"/>
    <col min="4" max="4" width="11.08203125" bestFit="1" customWidth="1"/>
    <col min="5" max="5" width="12.25" customWidth="1"/>
    <col min="6" max="6" width="13.25" bestFit="1" customWidth="1"/>
    <col min="7" max="7" width="12.83203125" customWidth="1"/>
    <col min="8" max="8" width="7.83203125" customWidth="1"/>
    <col min="9" max="9" width="2.25" customWidth="1"/>
    <col min="10" max="10" width="14.25" customWidth="1"/>
    <col min="12" max="12" width="14.08203125" bestFit="1" customWidth="1"/>
    <col min="13" max="13" width="11.08203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2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AND(MID($B3,8,1)="2",OR(MONTH($E3)=4,MONTH($E3)=5))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OR($G3&lt;=SMALL($G$3:$G$30,3), $G3&gt;=LARGE($G$3:$G$30,3))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topLeftCell="A6" zoomScale="60" zoomScaleNormal="100" workbookViewId="0">
      <selection activeCell="L19" sqref="L19"/>
    </sheetView>
  </sheetViews>
  <sheetFormatPr defaultRowHeight="17"/>
  <cols>
    <col min="1" max="1" width="3" customWidth="1"/>
    <col min="5" max="8" width="10.83203125" bestFit="1" customWidth="1"/>
  </cols>
  <sheetData>
    <row r="1" spans="2:8" ht="21">
      <c r="B1" s="20" t="s">
        <v>69</v>
      </c>
      <c r="C1" s="20"/>
      <c r="D1" s="20"/>
      <c r="E1" s="20"/>
      <c r="F1" s="20"/>
      <c r="G1" s="20"/>
      <c r="H1" s="20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abSelected="1" topLeftCell="B1" workbookViewId="0">
      <selection activeCell="O9" sqref="O9:O12"/>
    </sheetView>
  </sheetViews>
  <sheetFormatPr defaultRowHeight="17"/>
  <cols>
    <col min="1" max="1" width="7.08203125" bestFit="1" customWidth="1"/>
    <col min="2" max="2" width="14.08203125" bestFit="1" customWidth="1"/>
    <col min="3" max="3" width="11.83203125" bestFit="1" customWidth="1"/>
    <col min="4" max="4" width="9" bestFit="1" customWidth="1"/>
    <col min="5" max="6" width="11.08203125" bestFit="1" customWidth="1"/>
    <col min="7" max="7" width="11.83203125" bestFit="1" customWidth="1"/>
    <col min="8" max="8" width="7.08203125" bestFit="1" customWidth="1"/>
    <col min="9" max="9" width="13" customWidth="1"/>
    <col min="10" max="10" width="11" bestFit="1" customWidth="1"/>
    <col min="11" max="11" width="11.08203125" bestFit="1" customWidth="1"/>
    <col min="12" max="12" width="1.83203125" customWidth="1"/>
    <col min="13" max="13" width="14.25" customWidth="1"/>
    <col min="14" max="14" width="13.75" bestFit="1" customWidth="1"/>
    <col min="15" max="15" width="18.582031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_xlfn.IFS(AND($G3/$C3&lt;=0.5, YEAR($F3)-YEAR($K$1)&lt;8), "가능", AND($G3/$C3&lt;=0.7, YEAR($F3)-YEAR($K$1)&lt;8), "보류", OR($G3/$C3&gt;0.7, YEAR($F3)-YEAR($K$1)&gt;=8),"불가능")</f>
        <v>보류</v>
      </c>
      <c r="J3" s="10"/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_xlfn.IFS(AND($G4/$C4&lt;=0.5, YEAR($F4)-YEAR($K$1)&lt;8), "가능", AND($G4/$C4&lt;=0.7, YEAR($F4)-YEAR($K$1)&lt;8), "보류", OR($G4/$C4&gt;0.7, YEAR($F4)-YEAR($K$1)&gt;=8),"불가능")</f>
        <v>불가능</v>
      </c>
      <c r="J4" s="10"/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_xlfn.IFS(AND($G5/$C5&lt;=0.5, YEAR($F5)-YEAR($K$1)&lt;8), "가능", AND($G5/$C5&lt;=0.7, YEAR($F5)-YEAR($K$1)&lt;8), "보류", OR($G5/$C5&gt;0.7, YEAR($F5)-YEAR($K$1)&gt;=8),"불가능")</f>
        <v>불가능</v>
      </c>
      <c r="J5" s="10"/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_xlfn.IFS(AND($G6/$C6&lt;=0.5, YEAR($F6)-YEAR($K$1)&lt;8), "가능", AND($G6/$C6&lt;=0.7, YEAR($F6)-YEAR($K$1)&lt;8), "보류", OR($G6/$C6&gt;0.7, YEAR($F6)-YEAR($K$1)&gt;=8),"불가능")</f>
        <v>불가능</v>
      </c>
      <c r="J6" s="10"/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_xlfn.IFS(AND($G7/$C7&lt;=0.5, YEAR($F7)-YEAR($K$1)&lt;8), "가능", AND($G7/$C7&lt;=0.7, YEAR($F7)-YEAR($K$1)&lt;8), "보류", OR($G7/$C7&gt;0.7, YEAR($F7)-YEAR($K$1)&gt;=8),"불가능")</f>
        <v>보류</v>
      </c>
      <c r="J7" s="10"/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_xlfn.IFS(AND($G8/$C8&lt;=0.5, YEAR($F8)-YEAR($K$1)&lt;8), "가능", AND($G8/$C8&lt;=0.7, YEAR($F8)-YEAR($K$1)&lt;8), "보류", OR($G8/$C8&gt;0.7, YEAR($F8)-YEAR($K$1)&gt;=8),"불가능")</f>
        <v>불가능</v>
      </c>
      <c r="J8" s="10"/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_xlfn.IFS(AND($G9/$C9&lt;=0.5, YEAR($F9)-YEAR($K$1)&lt;8), "가능", AND($G9/$C9&lt;=0.7, YEAR($F9)-YEAR($K$1)&lt;8), "보류", OR($G9/$C9&gt;0.7, YEAR($F9)-YEAR($K$1)&gt;=8),"불가능")</f>
        <v>불가능</v>
      </c>
      <c r="J9" s="10"/>
      <c r="K9" s="1" t="str" cm="1">
        <f t="array" ref="K9">fn대출안정성(C9,G9)</f>
        <v/>
      </c>
      <c r="M9" s="1" t="s">
        <v>22</v>
      </c>
      <c r="N9" s="5" cm="1">
        <f t="array" ref="N9">SUM(IF($D$3:$D$30=M9,$G$3:$G$30))</f>
        <v>319181000</v>
      </c>
      <c r="O9" s="13" cm="1">
        <f t="array" ref="O9">_xlfn.RANK.EQ(MAX(IF($D$3:$D$30=M9, 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_xlfn.IFS(AND($G10/$C10&lt;=0.5, YEAR($F10)-YEAR($K$1)&lt;8), "가능", AND($G10/$C10&lt;=0.7, YEAR($F10)-YEAR($K$1)&lt;8), "보류", OR($G10/$C10&gt;0.7, YEAR($F10)-YEAR($K$1)&gt;=8),"불가능")</f>
        <v>가능</v>
      </c>
      <c r="J10" s="10"/>
      <c r="K10" s="1" t="str" cm="1">
        <f t="array" ref="K10">fn대출안정성(C10,G10)</f>
        <v>안전</v>
      </c>
      <c r="M10" s="1" t="s">
        <v>17</v>
      </c>
      <c r="N10" s="5" cm="1">
        <f t="array" ref="N10">SUM(IF($D$3:$D$30=M10,$G$3:$G$30))</f>
        <v>205861000</v>
      </c>
      <c r="O10" s="13" cm="1">
        <f t="array" ref="O10">_xlfn.RANK.EQ(MAX(IF($D$3:$D$30=M10, 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_xlfn.IFS(AND($G11/$C11&lt;=0.5, YEAR($F11)-YEAR($K$1)&lt;8), "가능", AND($G11/$C11&lt;=0.7, YEAR($F11)-YEAR($K$1)&lt;8), "보류", OR($G11/$C11&gt;0.7, YEAR($F11)-YEAR($K$1)&gt;=8),"불가능")</f>
        <v>불가능</v>
      </c>
      <c r="J11" s="10"/>
      <c r="K11" s="1" t="str" cm="1">
        <f t="array" ref="K11">fn대출안정성(C11,G11)</f>
        <v/>
      </c>
      <c r="M11" s="1" t="s">
        <v>13</v>
      </c>
      <c r="N11" s="5" cm="1">
        <f t="array" ref="N11">SUM(IF($D$3:$D$30=M11,$G$3:$G$30))</f>
        <v>190963000</v>
      </c>
      <c r="O11" s="13" cm="1">
        <f t="array" ref="O11">_xlfn.RANK.EQ(MAX(IF($D$3:$D$30=M11, 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_xlfn.IFS(AND($G12/$C12&lt;=0.5, YEAR($F12)-YEAR($K$1)&lt;8), "가능", AND($G12/$C12&lt;=0.7, YEAR($F12)-YEAR($K$1)&lt;8), "보류", OR($G12/$C12&gt;0.7, YEAR($F12)-YEAR($K$1)&gt;=8),"불가능")</f>
        <v>가능</v>
      </c>
      <c r="J12" s="10"/>
      <c r="K12" s="1" t="str" cm="1">
        <f t="array" ref="K12">fn대출안정성(C12,G12)</f>
        <v>안전</v>
      </c>
      <c r="M12" s="1" t="s">
        <v>10</v>
      </c>
      <c r="N12" s="5" cm="1">
        <f t="array" ref="N12">SUM(IF($D$3:$D$30=M12,$G$3:$G$30))</f>
        <v>157216000</v>
      </c>
      <c r="O12" s="13" cm="1">
        <f t="array" ref="O12">_xlfn.RANK.EQ(MAX(IF($D$3:$D$30=M12, 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_xlfn.IFS(AND($G13/$C13&lt;=0.5, YEAR($F13)-YEAR($K$1)&lt;8), "가능", AND($G13/$C13&lt;=0.7, YEAR($F13)-YEAR($K$1)&lt;8), "보류", OR($G13/$C13&gt;0.7, YEAR($F13)-YEAR($K$1)&gt;=8),"불가능")</f>
        <v>불가능</v>
      </c>
      <c r="J13" s="10"/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_xlfn.IFS(AND($G14/$C14&lt;=0.5, YEAR($F14)-YEAR($K$1)&lt;8), "가능", AND($G14/$C14&lt;=0.7, YEAR($F14)-YEAR($K$1)&lt;8), "보류", OR($G14/$C14&gt;0.7, YEAR($F14)-YEAR($K$1)&gt;=8),"불가능")</f>
        <v>보류</v>
      </c>
      <c r="J14" s="10"/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_xlfn.IFS(AND($G15/$C15&lt;=0.5, YEAR($F15)-YEAR($K$1)&lt;8), "가능", AND($G15/$C15&lt;=0.7, YEAR($F15)-YEAR($K$1)&lt;8), "보류", OR($G15/$C15&gt;0.7, YEAR($F15)-YEAR($K$1)&gt;=8),"불가능")</f>
        <v>보류</v>
      </c>
      <c r="J15" s="10"/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_xlfn.IFS(AND($G16/$C16&lt;=0.5, YEAR($F16)-YEAR($K$1)&lt;8), "가능", AND($G16/$C16&lt;=0.7, YEAR($F16)-YEAR($K$1)&lt;8), "보류", OR($G16/$C16&gt;0.7, YEAR($F16)-YEAR($K$1)&gt;=8),"불가능")</f>
        <v>불가능</v>
      </c>
      <c r="J16" s="10"/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_xlfn.IFS(AND($G17/$C17&lt;=0.5, YEAR($F17)-YEAR($K$1)&lt;8), "가능", AND($G17/$C17&lt;=0.7, YEAR($F17)-YEAR($K$1)&lt;8), "보류", OR($G17/$C17&gt;0.7, YEAR($F17)-YEAR($K$1)&gt;=8),"불가능")</f>
        <v>보류</v>
      </c>
      <c r="J17" s="10"/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_xlfn.IFS(AND($G18/$C18&lt;=0.5, YEAR($F18)-YEAR($K$1)&lt;8), "가능", AND($G18/$C18&lt;=0.7, YEAR($F18)-YEAR($K$1)&lt;8), "보류", OR($G18/$C18&gt;0.7, YEAR($F18)-YEAR($K$1)&gt;=8),"불가능")</f>
        <v>불가능</v>
      </c>
      <c r="J18" s="10"/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_xlfn.IFS(AND($G19/$C19&lt;=0.5, YEAR($F19)-YEAR($K$1)&lt;8), "가능", AND($G19/$C19&lt;=0.7, YEAR($F19)-YEAR($K$1)&lt;8), "보류", OR($G19/$C19&gt;0.7, YEAR($F19)-YEAR($K$1)&gt;=8),"불가능")</f>
        <v>불가능</v>
      </c>
      <c r="J19" s="10"/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_xlfn.IFS(AND($G20/$C20&lt;=0.5, YEAR($F20)-YEAR($K$1)&lt;8), "가능", AND($G20/$C20&lt;=0.7, YEAR($F20)-YEAR($K$1)&lt;8), "보류", OR($G20/$C20&gt;0.7, YEAR($F20)-YEAR($K$1)&gt;=8),"불가능")</f>
        <v>보류</v>
      </c>
      <c r="J20" s="10"/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_xlfn.IFS(AND($G21/$C21&lt;=0.5, YEAR($F21)-YEAR($K$1)&lt;8), "가능", AND($G21/$C21&lt;=0.7, YEAR($F21)-YEAR($K$1)&lt;8), "보류", OR($G21/$C21&gt;0.7, YEAR($F21)-YEAR($K$1)&gt;=8),"불가능")</f>
        <v>가능</v>
      </c>
      <c r="J21" s="10"/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_xlfn.IFS(AND($G22/$C22&lt;=0.5, YEAR($F22)-YEAR($K$1)&lt;8), "가능", AND($G22/$C22&lt;=0.7, YEAR($F22)-YEAR($K$1)&lt;8), "보류", OR($G22/$C22&gt;0.7, YEAR($F22)-YEAR($K$1)&gt;=8),"불가능")</f>
        <v>보류</v>
      </c>
      <c r="J22" s="10"/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_xlfn.IFS(AND($G23/$C23&lt;=0.5, YEAR($F23)-YEAR($K$1)&lt;8), "가능", AND($G23/$C23&lt;=0.7, YEAR($F23)-YEAR($K$1)&lt;8), "보류", OR($G23/$C23&gt;0.7, YEAR($F23)-YEAR($K$1)&gt;=8),"불가능")</f>
        <v>불가능</v>
      </c>
      <c r="J23" s="10"/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_xlfn.IFS(AND($G24/$C24&lt;=0.5, YEAR($F24)-YEAR($K$1)&lt;8), "가능", AND($G24/$C24&lt;=0.7, YEAR($F24)-YEAR($K$1)&lt;8), "보류", OR($G24/$C24&gt;0.7, YEAR($F24)-YEAR($K$1)&gt;=8),"불가능")</f>
        <v>불가능</v>
      </c>
      <c r="J24" s="10"/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_xlfn.IFS(AND($G25/$C25&lt;=0.5, YEAR($F25)-YEAR($K$1)&lt;8), "가능", AND($G25/$C25&lt;=0.7, YEAR($F25)-YEAR($K$1)&lt;8), "보류", OR($G25/$C25&gt;0.7, YEAR($F25)-YEAR($K$1)&gt;=8),"불가능")</f>
        <v>가능</v>
      </c>
      <c r="J25" s="10"/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_xlfn.IFS(AND($G26/$C26&lt;=0.5, YEAR($F26)-YEAR($K$1)&lt;8), "가능", AND($G26/$C26&lt;=0.7, YEAR($F26)-YEAR($K$1)&lt;8), "보류", OR($G26/$C26&gt;0.7, YEAR($F26)-YEAR($K$1)&gt;=8),"불가능")</f>
        <v>불가능</v>
      </c>
      <c r="J26" s="10"/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_xlfn.IFS(AND($G27/$C27&lt;=0.5, YEAR($F27)-YEAR($K$1)&lt;8), "가능", AND($G27/$C27&lt;=0.7, YEAR($F27)-YEAR($K$1)&lt;8), "보류", OR($G27/$C27&gt;0.7, YEAR($F27)-YEAR($K$1)&gt;=8),"불가능")</f>
        <v>불가능</v>
      </c>
      <c r="J27" s="10"/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_xlfn.IFS(AND($G28/$C28&lt;=0.5, YEAR($F28)-YEAR($K$1)&lt;8), "가능", AND($G28/$C28&lt;=0.7, YEAR($F28)-YEAR($K$1)&lt;8), "보류", OR($G28/$C28&gt;0.7, YEAR($F28)-YEAR($K$1)&gt;=8),"불가능")</f>
        <v>가능</v>
      </c>
      <c r="J28" s="10"/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_xlfn.IFS(AND($G29/$C29&lt;=0.5, YEAR($F29)-YEAR($K$1)&lt;8), "가능", AND($G29/$C29&lt;=0.7, YEAR($F29)-YEAR($K$1)&lt;8), "보류", OR($G29/$C29&gt;0.7, YEAR($F29)-YEAR($K$1)&gt;=8),"불가능")</f>
        <v>가능</v>
      </c>
      <c r="J29" s="10"/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_xlfn.IFS(AND($G30/$C30&lt;=0.5, YEAR($F30)-YEAR($K$1)&lt;8), "가능", AND($G30/$C30&lt;=0.7, YEAR($F30)-YEAR($K$1)&lt;8), "보류", OR($G30/$C30&gt;0.7, YEAR($F30)-YEAR($K$1)&gt;=8),"불가능")</f>
        <v>가능</v>
      </c>
      <c r="J30" s="10"/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G5" sqref="G5"/>
    </sheetView>
  </sheetViews>
  <sheetFormatPr defaultRowHeight="17"/>
  <cols>
    <col min="1" max="1" width="3.33203125" customWidth="1"/>
    <col min="2" max="2" width="18.4140625" bestFit="1" customWidth="1"/>
    <col min="3" max="3" width="15.5" bestFit="1" customWidth="1"/>
    <col min="4" max="4" width="14.58203125" bestFit="1" customWidth="1"/>
    <col min="5" max="7" width="12.6640625" bestFit="1" customWidth="1"/>
    <col min="8" max="8" width="11.83203125" bestFit="1" customWidth="1"/>
    <col min="9" max="9" width="18.4140625" bestFit="1" customWidth="1"/>
    <col min="10" max="10" width="16.4140625" bestFit="1" customWidth="1"/>
  </cols>
  <sheetData>
    <row r="2" spans="2:6">
      <c r="D2" s="23" t="s">
        <v>95</v>
      </c>
    </row>
    <row r="3" spans="2:6">
      <c r="B3" s="23" t="s">
        <v>3</v>
      </c>
      <c r="C3" s="23" t="s">
        <v>150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151</v>
      </c>
      <c r="D4" s="24">
        <v>18080000</v>
      </c>
      <c r="E4" s="24">
        <v>38913000</v>
      </c>
      <c r="F4" s="24">
        <v>42420000</v>
      </c>
    </row>
    <row r="5" spans="2:6">
      <c r="C5" t="s">
        <v>153</v>
      </c>
      <c r="D5" s="25">
        <v>1.7999999999999999E-2</v>
      </c>
      <c r="E5" s="25">
        <v>4.3999999999999997E-2</v>
      </c>
      <c r="F5" s="25">
        <v>3.2600000000000004E-2</v>
      </c>
    </row>
    <row r="6" spans="2:6">
      <c r="B6" t="s">
        <v>17</v>
      </c>
      <c r="C6" t="s">
        <v>151</v>
      </c>
      <c r="D6" s="24">
        <v>24804000</v>
      </c>
      <c r="E6" s="24">
        <v>43095000</v>
      </c>
      <c r="F6" s="24">
        <v>50150000</v>
      </c>
    </row>
    <row r="7" spans="2:6">
      <c r="C7" t="s">
        <v>153</v>
      </c>
      <c r="D7" s="25">
        <v>1.2E-2</v>
      </c>
      <c r="E7" s="25">
        <v>2.8999999999999998E-2</v>
      </c>
      <c r="F7" s="25">
        <v>3.5499999999999997E-2</v>
      </c>
    </row>
    <row r="8" spans="2:6">
      <c r="B8" t="s">
        <v>10</v>
      </c>
      <c r="C8" t="s">
        <v>151</v>
      </c>
      <c r="D8" s="24">
        <v>28204000</v>
      </c>
      <c r="E8" s="24">
        <v>32595000</v>
      </c>
      <c r="F8" s="24">
        <v>46931000</v>
      </c>
    </row>
    <row r="9" spans="2:6">
      <c r="C9" t="s">
        <v>153</v>
      </c>
      <c r="D9" s="25">
        <v>3.2333333333333332E-2</v>
      </c>
      <c r="E9" s="25">
        <v>2.7E-2</v>
      </c>
      <c r="F9" s="25">
        <v>2.5999999999999999E-2</v>
      </c>
    </row>
    <row r="10" spans="2:6">
      <c r="B10" t="s">
        <v>22</v>
      </c>
      <c r="C10" t="s">
        <v>151</v>
      </c>
      <c r="D10" s="24">
        <v>37395000</v>
      </c>
      <c r="E10" s="24">
        <v>8262000</v>
      </c>
      <c r="F10" s="24">
        <v>61440000</v>
      </c>
    </row>
    <row r="11" spans="2:6">
      <c r="C11" t="s">
        <v>153</v>
      </c>
      <c r="D11" s="25">
        <v>2.9000000000000001E-2</v>
      </c>
      <c r="E11" s="25">
        <v>2.9000000000000001E-2</v>
      </c>
      <c r="F11" s="25">
        <v>3.1333333333333331E-2</v>
      </c>
    </row>
    <row r="12" spans="2:6">
      <c r="B12" t="s">
        <v>152</v>
      </c>
      <c r="D12" s="24">
        <v>37395000</v>
      </c>
      <c r="E12" s="24">
        <v>43095000</v>
      </c>
      <c r="F12" s="24">
        <v>61440000</v>
      </c>
    </row>
    <row r="13" spans="2:6">
      <c r="B13" t="s">
        <v>154</v>
      </c>
      <c r="D13" s="25">
        <v>2.642857142857143E-2</v>
      </c>
      <c r="E13" s="25">
        <v>3.0571428571428572E-2</v>
      </c>
      <c r="F13" s="25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H10" sqref="H10"/>
    </sheetView>
  </sheetViews>
  <sheetFormatPr defaultRowHeight="17" outlineLevelRow="3"/>
  <cols>
    <col min="1" max="1" width="7.08203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6">
        <v>3000000</v>
      </c>
      <c r="E3" s="26">
        <v>750000</v>
      </c>
      <c r="F3" s="26">
        <v>1500000</v>
      </c>
      <c r="G3" s="26">
        <v>4410000</v>
      </c>
    </row>
    <row r="4" spans="1:7" outlineLevel="3">
      <c r="A4" t="s">
        <v>82</v>
      </c>
      <c r="B4" t="s">
        <v>78</v>
      </c>
      <c r="C4" t="s">
        <v>81</v>
      </c>
      <c r="D4" s="26">
        <v>2500000</v>
      </c>
      <c r="E4" s="26">
        <v>650000</v>
      </c>
      <c r="F4" s="26">
        <v>1250000</v>
      </c>
      <c r="G4" s="26">
        <v>3696000</v>
      </c>
    </row>
    <row r="5" spans="1:7" outlineLevel="3">
      <c r="A5" t="s">
        <v>80</v>
      </c>
      <c r="B5" t="s">
        <v>78</v>
      </c>
      <c r="C5" t="s">
        <v>81</v>
      </c>
      <c r="D5" s="26">
        <v>2550000</v>
      </c>
      <c r="E5" s="26">
        <v>900000</v>
      </c>
      <c r="F5" s="26">
        <v>1275000</v>
      </c>
      <c r="G5" s="26">
        <v>3969000</v>
      </c>
    </row>
    <row r="6" spans="1:7" outlineLevel="3">
      <c r="A6" t="s">
        <v>83</v>
      </c>
      <c r="B6" t="s">
        <v>78</v>
      </c>
      <c r="C6" t="s">
        <v>84</v>
      </c>
      <c r="D6" s="26">
        <v>2100000</v>
      </c>
      <c r="E6" s="26">
        <v>800000</v>
      </c>
      <c r="F6" s="26">
        <v>1050000</v>
      </c>
      <c r="G6" s="26">
        <v>3318000</v>
      </c>
    </row>
    <row r="7" spans="1:7" outlineLevel="2">
      <c r="B7" s="27" t="s">
        <v>159</v>
      </c>
      <c r="D7" s="26"/>
      <c r="E7" s="26"/>
      <c r="F7" s="26"/>
      <c r="G7" s="26">
        <f>SUBTOTAL(4,G3:G6)</f>
        <v>4410000</v>
      </c>
    </row>
    <row r="8" spans="1:7" outlineLevel="1">
      <c r="B8" s="27" t="s">
        <v>155</v>
      </c>
      <c r="D8" s="26"/>
      <c r="E8" s="26"/>
      <c r="F8" s="26"/>
      <c r="G8" s="26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6">
        <v>2400000</v>
      </c>
      <c r="E9" s="26">
        <v>1200000</v>
      </c>
      <c r="F9" s="26">
        <v>1200000</v>
      </c>
      <c r="G9" s="26">
        <v>4032000</v>
      </c>
    </row>
    <row r="10" spans="1:7" outlineLevel="3">
      <c r="A10" t="s">
        <v>89</v>
      </c>
      <c r="B10" t="s">
        <v>86</v>
      </c>
      <c r="C10" t="s">
        <v>84</v>
      </c>
      <c r="D10" s="26">
        <v>2100000</v>
      </c>
      <c r="E10" s="26">
        <v>800000</v>
      </c>
      <c r="F10" s="26">
        <v>1050000</v>
      </c>
      <c r="G10" s="26">
        <v>3318000</v>
      </c>
    </row>
    <row r="11" spans="1:7" outlineLevel="3">
      <c r="A11" t="s">
        <v>88</v>
      </c>
      <c r="B11" t="s">
        <v>86</v>
      </c>
      <c r="C11" t="s">
        <v>84</v>
      </c>
      <c r="D11" s="26">
        <v>2050000</v>
      </c>
      <c r="E11" s="26">
        <v>650000</v>
      </c>
      <c r="F11" s="26">
        <v>1025000</v>
      </c>
      <c r="G11" s="26">
        <v>3129000</v>
      </c>
    </row>
    <row r="12" spans="1:7" outlineLevel="3">
      <c r="A12" t="s">
        <v>85</v>
      </c>
      <c r="B12" t="s">
        <v>86</v>
      </c>
      <c r="C12" t="s">
        <v>79</v>
      </c>
      <c r="D12" s="26">
        <v>3050000</v>
      </c>
      <c r="E12" s="26">
        <v>1000000</v>
      </c>
      <c r="F12" s="26">
        <v>1525000</v>
      </c>
      <c r="G12" s="26">
        <v>4683000</v>
      </c>
    </row>
    <row r="13" spans="1:7" outlineLevel="2">
      <c r="B13" s="27" t="s">
        <v>160</v>
      </c>
      <c r="D13" s="26"/>
      <c r="E13" s="26"/>
      <c r="F13" s="26"/>
      <c r="G13" s="26">
        <f>SUBTOTAL(4,G9:G12)</f>
        <v>4683000</v>
      </c>
    </row>
    <row r="14" spans="1:7" outlineLevel="1">
      <c r="B14" s="27" t="s">
        <v>156</v>
      </c>
      <c r="D14" s="26"/>
      <c r="E14" s="26"/>
      <c r="F14" s="26"/>
      <c r="G14" s="26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6">
        <v>2500000</v>
      </c>
      <c r="E15" s="26">
        <v>1150000</v>
      </c>
      <c r="F15" s="26">
        <v>1250000</v>
      </c>
      <c r="G15" s="26">
        <v>4116000</v>
      </c>
    </row>
    <row r="16" spans="1:7" outlineLevel="3">
      <c r="A16" t="s">
        <v>90</v>
      </c>
      <c r="B16" t="s">
        <v>91</v>
      </c>
      <c r="C16" t="s">
        <v>79</v>
      </c>
      <c r="D16" s="26">
        <v>2950000</v>
      </c>
      <c r="E16" s="26">
        <v>1000000</v>
      </c>
      <c r="F16" s="26">
        <v>1475000</v>
      </c>
      <c r="G16" s="26">
        <v>4557000</v>
      </c>
    </row>
    <row r="17" spans="2:7" outlineLevel="2">
      <c r="B17" s="27" t="s">
        <v>161</v>
      </c>
      <c r="D17" s="26"/>
      <c r="E17" s="26"/>
      <c r="F17" s="26"/>
      <c r="G17" s="26">
        <f>SUBTOTAL(4,G15:G16)</f>
        <v>4557000</v>
      </c>
    </row>
    <row r="18" spans="2:7" outlineLevel="1">
      <c r="B18" s="27" t="s">
        <v>157</v>
      </c>
      <c r="D18" s="26"/>
      <c r="E18" s="26"/>
      <c r="F18" s="26"/>
      <c r="G18" s="26">
        <f>SUBTOTAL(1,G15:G16)</f>
        <v>4336500</v>
      </c>
    </row>
    <row r="19" spans="2:7">
      <c r="B19" s="27" t="s">
        <v>162</v>
      </c>
      <c r="D19" s="26"/>
      <c r="E19" s="26"/>
      <c r="F19" s="26"/>
      <c r="G19" s="26">
        <f>SUBTOTAL(4,G3:G16)</f>
        <v>4683000</v>
      </c>
    </row>
    <row r="20" spans="2:7">
      <c r="B20" s="27" t="s">
        <v>158</v>
      </c>
      <c r="D20" s="26"/>
      <c r="E20" s="26"/>
      <c r="F20" s="26"/>
      <c r="G20" s="26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J9" sqref="J9"/>
    </sheetView>
  </sheetViews>
  <sheetFormatPr defaultRowHeight="17"/>
  <cols>
    <col min="1" max="2" width="7.08203125" bestFit="1" customWidth="1"/>
    <col min="3" max="3" width="5.25" bestFit="1" customWidth="1"/>
    <col min="4" max="6" width="10.83203125" bestFit="1" customWidth="1"/>
    <col min="7" max="7" width="15.33203125" bestFit="1" customWidth="1"/>
    <col min="8" max="8" width="2.3320312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8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8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8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8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8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8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8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8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8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8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8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8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6" workbookViewId="0">
      <selection activeCell="K17" sqref="K17"/>
    </sheetView>
  </sheetViews>
  <sheetFormatPr defaultRowHeight="17"/>
  <cols>
    <col min="1" max="1" width="3.582031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"/>
  <cols>
    <col min="2" max="2" width="13.33203125" customWidth="1"/>
    <col min="3" max="3" width="15.25" customWidth="1"/>
    <col min="4" max="4" width="15.5" customWidth="1"/>
    <col min="7" max="7" width="13" bestFit="1" customWidth="1"/>
  </cols>
  <sheetData>
    <row r="1" spans="1:7" ht="20.5">
      <c r="B1" s="29" t="s">
        <v>133</v>
      </c>
      <c r="C1" s="21"/>
      <c r="D1" s="21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146050</xdr:colOff>
                <xdr:row>0</xdr:row>
                <xdr:rowOff>88900</xdr:rowOff>
              </from>
              <to>
                <xdr:col>6</xdr:col>
                <xdr:colOff>838200</xdr:colOff>
                <xdr:row>2</xdr:row>
                <xdr:rowOff>50800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유진 김</cp:lastModifiedBy>
  <cp:lastPrinted>2026-03-09T10:47:14Z</cp:lastPrinted>
  <dcterms:created xsi:type="dcterms:W3CDTF">2023-07-14T11:40:39Z</dcterms:created>
  <dcterms:modified xsi:type="dcterms:W3CDTF">2026-03-09T12:44:37Z</dcterms:modified>
</cp:coreProperties>
</file>