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46D105C6-80E6-4E5A-95B8-C5E0116B6CE8}" xr6:coauthVersionLast="47" xr6:coauthVersionMax="47" xr10:uidLastSave="{00000000-0000-0000-0000-000000000000}"/>
  <bookViews>
    <workbookView xWindow="-120" yWindow="-120" windowWidth="29040" windowHeight="15720" firstSheet="1" activeTab="11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시나리오 요약" sheetId="14" r:id="rId9"/>
    <sheet name="분석작업-3" sheetId="10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14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" i="12" l="1"/>
  <c r="G6" i="12"/>
  <c r="G7" i="12"/>
  <c r="G8" i="12"/>
  <c r="G9" i="12"/>
  <c r="G4" i="12"/>
  <c r="G17" i="5"/>
  <c r="G10" i="5"/>
  <c r="G19" i="5" s="1"/>
  <c r="G6" i="5"/>
  <c r="F18" i="5"/>
  <c r="E18" i="5"/>
  <c r="F11" i="5"/>
  <c r="E11" i="5"/>
  <c r="F7" i="5"/>
  <c r="F20" i="5" s="1"/>
  <c r="E7" i="5"/>
  <c r="E20" i="5" s="1"/>
  <c r="A37" i="2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/>
  <c r="C6" i="2" a="1"/>
  <c r="C6" i="2"/>
  <c r="C7" i="2" a="1"/>
  <c r="C7" i="2"/>
  <c r="C8" i="2" a="1"/>
  <c r="C8" i="2"/>
  <c r="C9" i="2" a="1"/>
  <c r="C9" i="2"/>
  <c r="C10" i="2" a="1"/>
  <c r="C10" i="2" s="1"/>
  <c r="C11" i="2" a="1"/>
  <c r="C11" i="2" s="1"/>
  <c r="C12" i="2" a="1"/>
  <c r="C12" i="2" s="1"/>
  <c r="C3" i="2" a="1"/>
  <c r="C3" i="2"/>
  <c r="A15" i="9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 s="1"/>
  <c r="F10" i="10" s="1"/>
  <c r="D11" i="10"/>
  <c r="E11" i="10"/>
  <c r="F11" i="10" s="1"/>
  <c r="D12" i="10"/>
  <c r="E12" i="10" s="1"/>
  <c r="F12" i="10" s="1"/>
  <c r="D13" i="10"/>
  <c r="E13" i="10" s="1"/>
  <c r="F13" i="10" s="1"/>
  <c r="D14" i="10"/>
  <c r="E14" i="10"/>
  <c r="F14" i="10" s="1"/>
  <c r="D4" i="10"/>
  <c r="E4" i="10" s="1"/>
  <c r="F4" i="10" l="1"/>
  <c r="G4" i="10" s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<sst xmlns="http://schemas.openxmlformats.org/spreadsheetml/2006/main" count="529" uniqueCount="329">
  <si>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</si>
  <si>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</si>
  <si>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</si>
  <si>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</si>
  <si>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</si>
  <si>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</si>
  <si>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</si>
  <si>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</si>
  <si>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</si>
  <si>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</si>
  <si>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</si>
  <si>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</si>
  <si>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</si>
  <si>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</si>
  <si>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</si>
  <si>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</si>
  <si>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</si>
  <si>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</si>
  <si>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</si>
  <si>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</si>
  <si>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</si>
  <si>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</si>
  <si>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</si>
  <si>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</si>
  <si>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</si>
  <si>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</si>
  <si>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</si>
  <si>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</si>
  <si>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</si>
  <si>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</si>
  <si>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</si>
  <si>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</si>
  <si>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</si>
  <si>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</si>
  <si>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</si>
  <si>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</si>
  <si>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</si>
  <si>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</si>
  <si>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</si>
  <si>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</si>
  <si>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</si>
  <si>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</si>
  <si>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</si>
  <si>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</si>
  <si>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</si>
  <si>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</si>
  <si>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</si>
  <si>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</si>
  <si>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</si>
  <si>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</si>
  <si>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</si>
  <si>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</si>
  <si>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</si>
  <si>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</si>
  <si>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</si>
  <si>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</si>
  <si>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</si>
  <si>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</si>
  <si>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</si>
  <si>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</si>
  <si>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</si>
  <si>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</si>
  <si>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</si>
  <si>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</si>
  <si>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</si>
  <si>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</si>
  <si>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</si>
  <si>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</si>
  <si>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</si>
  <si>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</si>
  <si>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</si>
  <si>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</si>
  <si>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</si>
  <si>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</si>
  <si>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</si>
  <si>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</si>
  <si>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</si>
  <si>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</si>
  <si>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</si>
  <si>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</si>
  <si>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</si>
  <si>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</si>
  <si>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</si>
  <si>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</si>
  <si>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</si>
  <si>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</si>
  <si>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</si>
  <si>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</si>
  <si>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</si>
  <si>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</si>
  <si>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</si>
  <si>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</si>
  <si>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</si>
  <si>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</si>
  <si>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</si>
  <si>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</si>
  <si>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</si>
  <si>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</si>
  <si>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</si>
  <si>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</si>
  <si>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</si>
  <si>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</si>
  <si>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</si>
  <si>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</si>
  <si>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</si>
  <si>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</si>
  <si>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</si>
  <si>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</si>
  <si>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</si>
  <si>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</si>
  <si>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</si>
  <si>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</si>
  <si>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</si>
  <si>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</si>
  <si>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</si>
  <si>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</si>
  <si>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</si>
  <si>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</si>
  <si>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</si>
  <si>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</si>
  <si>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</si>
  <si>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</si>
  <si>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</si>
  <si>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</si>
  <si>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</si>
  <si>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</si>
  <si>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</si>
  <si>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</si>
  <si>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</si>
  <si>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</si>
  <si>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</si>
  <si>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</si>
  <si>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</si>
  <si>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</si>
  <si>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</si>
  <si>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</si>
  <si>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</si>
  <si>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</si>
  <si>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</si>
  <si>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</si>
  <si>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</si>
  <si>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</si>
  <si>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</si>
  <si>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</si>
  <si>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</si>
  <si>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</si>
  <si>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</si>
  <si>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</si>
  <si>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</si>
  <si>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</si>
  <si>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</si>
  <si>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</si>
  <si>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</si>
  <si>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</si>
  <si>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</si>
  <si>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</si>
  <si>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</si>
  <si>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</si>
  <si>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</si>
  <si>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</si>
  <si>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</si>
  <si>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</si>
  <si>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</si>
  <si>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</si>
  <si>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</si>
  <si>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</si>
  <si>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</si>
  <si>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</si>
  <si>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</si>
  <si>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</si>
  <si>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</si>
  <si>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</si>
  <si>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</si>
  <si>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</si>
  <si>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</si>
  <si>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</si>
  <si>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</si>
  <si>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</si>
  <si>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</si>
  <si>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</si>
  <si>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</si>
  <si>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</si>
  <si>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</si>
  <si>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</si>
  <si>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</si>
  <si>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</si>
  <si>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</si>
  <si>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</si>
  <si>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</si>
  <si>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</si>
  <si>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</si>
  <si>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</si>
  <si>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</si>
  <si>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</si>
  <si>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</si>
  <si>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</si>
  <si>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</si>
  <si>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</si>
  <si>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</si>
  <si>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</si>
  <si>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</si>
  <si>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</si>
  <si>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</si>
  <si>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</si>
  <si>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</si>
  <si>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</si>
  <si>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</si>
  <si>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</si>
  <si>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</si>
  <si>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</si>
  <si>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</si>
  <si>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</si>
  <si>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</si>
  <si>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</si>
  <si>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</si>
  <si>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</si>
  <si>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</si>
  <si>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</si>
  <si>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</si>
  <si>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</si>
  <si>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</si>
  <si>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</si>
  <si>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</si>
  <si>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</si>
  <si>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</si>
  <si>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</si>
  <si>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</si>
  <si>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</si>
  <si>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</si>
  <si>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</si>
  <si>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</si>
  <si>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</si>
  <si>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</si>
  <si>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</si>
  <si>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</si>
  <si>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</si>
  <si>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</si>
  <si>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</si>
  <si>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</si>
  <si>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</si>
  <si>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</si>
  <si>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</si>
  <si>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</si>
  <si>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</si>
  <si>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</si>
  <si>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</si>
  <si>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</si>
  <si>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</si>
  <si>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</si>
  <si>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</si>
  <si>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</si>
  <si>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</si>
  <si>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</si>
  <si>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</si>
  <si>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</si>
  <si>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</si>
  <si>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</si>
  <si>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</si>
  <si>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</si>
  <si>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</si>
  <si>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</si>
  <si>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</si>
  <si>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</si>
  <si>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</si>
  <si>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</si>
  <si>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</si>
  <si>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</si>
  <si>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</si>
  <si>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</si>
  <si>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</si>
  <si>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</si>
  <si>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</si>
  <si>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</si>
  <si>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성명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</si>
  <si>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</si>
  <si>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</si>
  <si>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</si>
  <si>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</si>
  <si>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</si>
  <si>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H101</t>
    <phoneticPr fontId="1" type="noConversion"/>
  </si>
  <si>
    <t>H103</t>
    <phoneticPr fontId="1" type="noConversion"/>
  </si>
  <si>
    <t>H102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</si>
  <si>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</si>
  <si>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</si>
  <si>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</si>
  <si>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</si>
  <si>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</si>
  <si>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</si>
  <si>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</si>
  <si>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</si>
  <si>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</si>
  <si>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</si>
  <si>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</si>
  <si>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</si>
  <si>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</si>
  <si>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</si>
  <si>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</si>
  <si>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여</t>
    <phoneticPr fontId="1" type="noConversion"/>
  </si>
  <si>
    <t>남</t>
    <phoneticPr fontId="1" type="noConversion"/>
  </si>
  <si>
    <t>차월이월</t>
    <phoneticPr fontId="1" type="noConversion"/>
  </si>
  <si>
    <t>&lt;=50</t>
    <phoneticPr fontId="1" type="noConversion"/>
  </si>
  <si>
    <t>매출수량이 매출수량 평균 이상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</si>
  <si>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</si>
  <si>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</si>
  <si>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</si>
  <si>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</si>
  <si>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</si>
  <si>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</si>
  <si>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</si>
  <si>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</si>
  <si>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</si>
  <si>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</si>
  <si>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</si>
  <si>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</si>
  <si>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</si>
  <si>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</si>
  <si>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이지형부장</t>
  </si>
  <si>
    <t>오지명부장</t>
  </si>
  <si>
    <t>사여급/공제계비율인하</t>
  </si>
  <si>
    <t>만든 사람 user 날짜 2025-12-02
수정한 사람 user 날짜 2025-12-02</t>
  </si>
  <si>
    <t>상여급/공제계비율인상</t>
  </si>
  <si>
    <t>만든 사람 user 날짜 2025-12-02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</si>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</sst>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2" xfId="3" applyAlignment="1">
      <alignment horizontal="centerContinuous" vertical="center"/>
    </xf>
    <xf numFmtId="177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2" fillId="3" borderId="3" xfId="4" applyBorder="1" applyAlignment="1">
      <alignment horizontal="center" vertical="center"/>
    </xf>
    <xf numFmtId="0" fontId="2" fillId="3" borderId="4" xfId="4" applyBorder="1" applyAlignment="1">
      <alignment horizontal="center" vertical="center"/>
    </xf>
    <xf numFmtId="0" fontId="2" fillId="3" borderId="5" xfId="4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9" fillId="5" borderId="14" xfId="0" applyFont="1" applyFill="1" applyBorder="1" applyAlignment="1">
      <alignment horizontal="left" vertical="center"/>
    </xf>
    <xf numFmtId="0" fontId="8" fillId="5" borderId="12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0" fillId="6" borderId="0" xfId="0" applyFont="1" applyFill="1" applyBorder="1" applyAlignment="1">
      <alignment horizontal="left" vertical="center"/>
    </xf>
    <xf numFmtId="0" fontId="11" fillId="6" borderId="15" xfId="0" applyFont="1" applyFill="1" applyBorder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0" fillId="6" borderId="13" xfId="0" applyFont="1" applyFill="1" applyBorder="1" applyAlignment="1">
      <alignment horizontal="left" vertical="center"/>
    </xf>
    <xf numFmtId="0" fontId="8" fillId="5" borderId="12" xfId="0" applyFont="1" applyFill="1" applyBorder="1" applyAlignment="1">
      <alignment horizontal="right" vertical="center"/>
    </xf>
    <xf numFmtId="0" fontId="8" fillId="5" borderId="14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  <xf numFmtId="0" fontId="14" fillId="4" borderId="1" xfId="0" applyFont="1" applyFill="1" applyBorder="1" applyAlignment="1">
      <alignment horizontal="center" vertical="center"/>
    </xf>
  </cellXfs>
  <cellStyles count="5">
    <cellStyle name="60% - 강조색1" xfId="4" builtinId="32"/>
    <cellStyle name="백분율" xfId="2" builtinId="5"/>
    <cellStyle name="쉼표 [0]" xfId="1" builtinId="6"/>
    <cellStyle name="제목 2" xfId="3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layout>
        <c:manualLayout>
          <c:xMode val="edge"/>
          <c:yMode val="edge"/>
          <c:x val="0.3655444561967066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6.3082661930940226E-2"/>
          <c:y val="4.1467304625199361E-2"/>
          <c:w val="0.9125945077760802"/>
          <c:h val="0.8033545567569604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(차트작업!$B$4:$B$7,차트작업!$B$9:$B$10,차트작업!$B$12)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차트작업!$E$4:$E$13</c15:sqref>
                  </c15:fullRef>
                </c:ext>
              </c:extLst>
              <c:f>차트작업!$E$4:$E$10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27</c:v>
                </c:pt>
                <c:pt idx="5">
                  <c:v>26</c:v>
                </c:pt>
                <c:pt idx="6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(차트작업!$B$4:$B$7,차트작업!$B$9:$B$10,차트작업!$B$12)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차트작업!$F$4:$F$13</c15:sqref>
                  </c15:fullRef>
                </c:ext>
              </c:extLst>
              <c:f>차트작업!$F$4:$F$10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30</c:v>
                </c:pt>
                <c:pt idx="5">
                  <c:v>32</c:v>
                </c:pt>
                <c:pt idx="6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(차트작업!$B$4:$B$7,차트작업!$B$9:$B$10,차트작업!$B$12)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차트작업!$G$4:$G$13</c15:sqref>
                  </c15:fullRef>
                </c:ext>
              </c:extLst>
              <c:f>차트작업!$G$4:$G$10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8</c:v>
                </c:pt>
                <c:pt idx="5">
                  <c:v>10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(차트작업!$B$4:$B$7,차트작업!$B$9:$B$10,차트작업!$B$12)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차트작업!$H$4:$H$13</c15:sqref>
                  </c15:fullRef>
                </c:ext>
              </c:extLst>
              <c:f>차트작업!$H$4:$H$10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12</c:v>
                </c:pt>
                <c:pt idx="5">
                  <c:v>18</c:v>
                </c:pt>
                <c:pt idx="6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  <c:extLst>
          <c:ext xmlns:c15="http://schemas.microsoft.com/office/drawing/2012/chart" uri="{02D57815-91ED-43cb-92C2-25804820EDAC}">
            <c15:filteredBar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차트작업!$I$3</c15:sqref>
                        </c15:formulaRef>
                      </c:ext>
                    </c:extLst>
                    <c:strCache>
                      <c:ptCount val="1"/>
                      <c:pt idx="0">
                        <c:v>총점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5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5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5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(차트작업!$B$4:$B$7,차트작업!$B$9:$B$10,차트작업!$B$12)</c15:sqref>
                        </c15:fullRef>
                        <c15:formulaRef>
                          <c15:sqref>(차트작업!$B$4:$B$7,차트작업!$B$9:$B$10,차트작업!$B$12)</c15:sqref>
                        </c15:formulaRef>
                      </c:ext>
                    </c:extLst>
                    <c:strCache>
                      <c:ptCount val="7"/>
                      <c:pt idx="0">
                        <c:v>최고봉</c:v>
                      </c:pt>
                      <c:pt idx="1">
                        <c:v>장샛별</c:v>
                      </c:pt>
                      <c:pt idx="2">
                        <c:v>조은별</c:v>
                      </c:pt>
                      <c:pt idx="3">
                        <c:v>새희망</c:v>
                      </c:pt>
                      <c:pt idx="4">
                        <c:v>김승리</c:v>
                      </c:pt>
                      <c:pt idx="5">
                        <c:v>최적극</c:v>
                      </c:pt>
                      <c:pt idx="6">
                        <c:v>김튼튼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차트작업!$I$4:$I$13</c15:sqref>
                        </c15:fullRef>
                        <c15:formulaRef>
                          <c15:sqref>차트작업!$I$4:$I$10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91</c:v>
                      </c:pt>
                      <c:pt idx="1">
                        <c:v>83</c:v>
                      </c:pt>
                      <c:pt idx="2">
                        <c:v>82</c:v>
                      </c:pt>
                      <c:pt idx="3">
                        <c:v>96</c:v>
                      </c:pt>
                      <c:pt idx="4">
                        <c:v>77</c:v>
                      </c:pt>
                      <c:pt idx="5">
                        <c:v>86</c:v>
                      </c:pt>
                      <c:pt idx="6">
                        <c:v>87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2CB6-4A71-8219-45A034E704F8}"/>
                  </c:ext>
                </c:extLst>
              </c15:ser>
            </c15:filteredBarSeries>
          </c:ext>
        </c:extLst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20201B50-E7BA-4F59-AB51-46817B1C06EB}"/>
            </a:ext>
          </a:extLst>
        </xdr:cNvPr>
        <xdr:cNvSpPr/>
      </xdr:nvSpPr>
      <xdr:spPr>
        <a:xfrm>
          <a:off x="2895600" y="2143125"/>
          <a:ext cx="144780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180975</xdr:rowOff>
    </xdr:from>
    <xdr:to>
      <xdr:col>11</xdr:col>
      <xdr:colOff>352425</xdr:colOff>
      <xdr:row>43</xdr:row>
      <xdr:rowOff>123825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93.865905092593" createdVersion="7" refreshedVersion="7" minRefreshableVersion="3" recordCount="8" xr:uid="{E5949F6B-43AD-43C3-830B-36EC35EEE80A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8F8437-5B84-480D-B55E-C58516160B7A}" name="피벗 테이블4" cacheId="14" applyNumberFormats="0" applyBorderFormats="0" applyFontFormats="0" applyPatternFormats="0" applyAlignmentFormats="0" applyWidthHeightFormats="1" dataCaption="값" missingCaption="#" updatedVersion="7" minRefreshableVersion="3" useAutoFormatting="1" itemPrintTitles="1" createdVersion="7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10" sqref="G10"/>
    </sheetView>
  </sheetViews>
  <sheetFormatPr defaultRowHeight="16.5" x14ac:dyDescent="0.3"/>
  <cols>
    <col min="3" max="3" width="14.25" bestFit="1" customWidth="1"/>
    <col min="5" max="5" width="11.875" bestFit="1" customWidth="1"/>
    <col min="6" max="6" width="9.375" bestFit="1" customWidth="1"/>
  </cols>
  <sheetData>
    <row r="1" spans="1:7" x14ac:dyDescent="0.3">
      <c r="A1" t="s">
        <v>0</v>
      </c>
    </row>
    <row r="3" spans="1:7" x14ac:dyDescent="0.3">
      <c r="A3" s="2" t="s">
        <v>272</v>
      </c>
      <c r="B3" s="2" t="s">
        <v>273</v>
      </c>
      <c r="C3" s="2" t="s">
        <v>274</v>
      </c>
      <c r="D3" s="2" t="s">
        <v>275</v>
      </c>
      <c r="E3" s="2" t="s">
        <v>276</v>
      </c>
      <c r="F3" s="2" t="s">
        <v>277</v>
      </c>
      <c r="G3" s="2" t="s">
        <v>278</v>
      </c>
    </row>
    <row r="4" spans="1:7" x14ac:dyDescent="0.3">
      <c r="A4" s="2" t="s">
        <v>279</v>
      </c>
      <c r="B4" s="2" t="s">
        <v>285</v>
      </c>
      <c r="C4" s="2" t="s">
        <v>291</v>
      </c>
      <c r="D4" s="2" t="s">
        <v>297</v>
      </c>
      <c r="E4" s="3">
        <v>42431</v>
      </c>
      <c r="F4" s="1">
        <v>430000</v>
      </c>
      <c r="G4" s="2">
        <v>570</v>
      </c>
    </row>
    <row r="5" spans="1:7" x14ac:dyDescent="0.3">
      <c r="A5" s="2" t="s">
        <v>281</v>
      </c>
      <c r="B5" s="2" t="s">
        <v>286</v>
      </c>
      <c r="C5" s="2" t="s">
        <v>292</v>
      </c>
      <c r="D5" s="2" t="s">
        <v>298</v>
      </c>
      <c r="E5" s="3">
        <v>42831</v>
      </c>
      <c r="F5" s="1">
        <v>230000</v>
      </c>
      <c r="G5" s="2">
        <v>450</v>
      </c>
    </row>
    <row r="6" spans="1:7" x14ac:dyDescent="0.3">
      <c r="A6" s="2" t="s">
        <v>280</v>
      </c>
      <c r="B6" s="2" t="s">
        <v>287</v>
      </c>
      <c r="C6" s="2" t="s">
        <v>293</v>
      </c>
      <c r="D6" s="2" t="s">
        <v>298</v>
      </c>
      <c r="E6" s="3">
        <v>42876</v>
      </c>
      <c r="F6" s="1">
        <v>275000</v>
      </c>
      <c r="G6" s="2">
        <v>450</v>
      </c>
    </row>
    <row r="7" spans="1:7" x14ac:dyDescent="0.3">
      <c r="A7" s="2" t="s">
        <v>282</v>
      </c>
      <c r="B7" s="2" t="s">
        <v>288</v>
      </c>
      <c r="C7" s="2" t="s">
        <v>294</v>
      </c>
      <c r="D7" s="2" t="s">
        <v>298</v>
      </c>
      <c r="E7" s="3">
        <v>43129</v>
      </c>
      <c r="F7" s="1">
        <v>326000</v>
      </c>
      <c r="G7" s="2">
        <v>380</v>
      </c>
    </row>
    <row r="8" spans="1:7" x14ac:dyDescent="0.3">
      <c r="A8" s="2" t="s">
        <v>283</v>
      </c>
      <c r="B8" s="2" t="s">
        <v>289</v>
      </c>
      <c r="C8" s="2" t="s">
        <v>295</v>
      </c>
      <c r="D8" s="2" t="s">
        <v>297</v>
      </c>
      <c r="E8" s="3">
        <v>43385</v>
      </c>
      <c r="F8" s="1">
        <v>125000</v>
      </c>
      <c r="G8" s="2">
        <v>120</v>
      </c>
    </row>
    <row r="9" spans="1:7" x14ac:dyDescent="0.3">
      <c r="A9" s="2" t="s">
        <v>284</v>
      </c>
      <c r="B9" s="2" t="s">
        <v>290</v>
      </c>
      <c r="C9" s="2" t="s">
        <v>296</v>
      </c>
      <c r="D9" s="2" t="s">
        <v>297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6.5" x14ac:dyDescent="0.3"/>
  <cols>
    <col min="1" max="1" width="10.375" bestFit="1" customWidth="1"/>
    <col min="3" max="5" width="10.625" bestFit="1" customWidth="1"/>
    <col min="6" max="6" width="9.125" bestFit="1" customWidth="1"/>
    <col min="7" max="7" width="10.625" bestFit="1" customWidth="1"/>
  </cols>
  <sheetData>
    <row r="1" spans="1:7" ht="20.25" x14ac:dyDescent="0.3">
      <c r="A1" s="16" t="s">
        <v>176</v>
      </c>
      <c r="B1" s="16"/>
      <c r="C1" s="16"/>
      <c r="D1" s="16"/>
      <c r="E1" s="16"/>
      <c r="F1" s="16"/>
      <c r="G1" s="16"/>
    </row>
    <row r="3" spans="1:7" x14ac:dyDescent="0.3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3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3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3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3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3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3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3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3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3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3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3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3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how="0" sqref="G4 G6">
    <scenario name="사여급/공제계비율인하" locked="1" count="2" user="user" comment="만든 사람 user 날짜 2025-12-02_x000a_수정한 사람 user 날짜 2025-12-02">
      <inputCells r="C16" val="0.7" numFmtId="9"/>
      <inputCells r="G16" val="0.11" numFmtId="9"/>
    </scenario>
    <scenario name="상여급/공제계비율인상" locked="1" count="2" user="user" comment="만든 사람 user 날짜 2025-12-02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I19" sqref="I19"/>
    </sheetView>
  </sheetViews>
  <sheetFormatPr defaultRowHeight="16.5" x14ac:dyDescent="0.3"/>
  <cols>
    <col min="3" max="3" width="11" bestFit="1" customWidth="1"/>
    <col min="5" max="6" width="9.5" bestFit="1" customWidth="1"/>
  </cols>
  <sheetData>
    <row r="1" spans="1:10" ht="20.25" x14ac:dyDescent="0.3">
      <c r="A1" s="16" t="s">
        <v>259</v>
      </c>
      <c r="B1" s="16"/>
      <c r="C1" s="16"/>
      <c r="D1" s="16"/>
      <c r="E1" s="16"/>
      <c r="F1" s="16"/>
      <c r="G1" s="16"/>
      <c r="H1" s="16"/>
      <c r="I1" s="16"/>
      <c r="J1" s="16"/>
    </row>
    <row r="3" spans="1:10" x14ac:dyDescent="0.3">
      <c r="A3" s="58" t="s">
        <v>197</v>
      </c>
      <c r="B3" s="58" t="s">
        <v>260</v>
      </c>
      <c r="C3" s="58" t="s">
        <v>261</v>
      </c>
      <c r="D3" s="58" t="s">
        <v>2</v>
      </c>
      <c r="E3" s="58" t="s">
        <v>32</v>
      </c>
      <c r="F3" s="58" t="s">
        <v>33</v>
      </c>
      <c r="G3" s="58" t="s">
        <v>198</v>
      </c>
      <c r="H3" s="58" t="s">
        <v>199</v>
      </c>
      <c r="I3" s="58" t="s">
        <v>200</v>
      </c>
      <c r="J3" s="58" t="s">
        <v>201</v>
      </c>
    </row>
    <row r="4" spans="1:10" x14ac:dyDescent="0.3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3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14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3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14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3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14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3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14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3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14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abSelected="1" workbookViewId="0">
      <selection activeCell="N35" sqref="N35"/>
    </sheetView>
  </sheetViews>
  <sheetFormatPr defaultRowHeight="16.5" x14ac:dyDescent="0.3"/>
  <cols>
    <col min="3" max="3" width="12.375" bestFit="1" customWidth="1"/>
  </cols>
  <sheetData>
    <row r="1" spans="1:9" ht="20.25" x14ac:dyDescent="0.3">
      <c r="A1" s="16" t="s">
        <v>214</v>
      </c>
      <c r="B1" s="16"/>
      <c r="C1" s="16"/>
      <c r="D1" s="16"/>
      <c r="E1" s="16"/>
      <c r="F1" s="16"/>
      <c r="G1" s="16"/>
      <c r="H1" s="16"/>
      <c r="I1" s="16"/>
    </row>
    <row r="3" spans="1:9" x14ac:dyDescent="0.3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3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3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3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3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3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3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3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3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3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3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I11" sqref="I11"/>
    </sheetView>
  </sheetViews>
  <sheetFormatPr defaultRowHeight="16.5" x14ac:dyDescent="0.3"/>
  <cols>
    <col min="4" max="4" width="13.5" bestFit="1" customWidth="1"/>
    <col min="6" max="6" width="13.5" bestFit="1" customWidth="1"/>
  </cols>
  <sheetData>
    <row r="1" spans="1:7" ht="24.95" customHeight="1" thickBot="1" x14ac:dyDescent="0.35">
      <c r="A1" s="20" t="s">
        <v>93</v>
      </c>
      <c r="B1" s="20"/>
      <c r="C1" s="20"/>
      <c r="D1" s="20"/>
      <c r="E1" s="20"/>
      <c r="F1" s="20"/>
      <c r="G1" s="20"/>
    </row>
    <row r="2" spans="1:7" ht="18" thickTop="1" thickBot="1" x14ac:dyDescent="0.35"/>
    <row r="3" spans="1:7" x14ac:dyDescent="0.3">
      <c r="A3" s="23" t="s">
        <v>94</v>
      </c>
      <c r="B3" s="24" t="s">
        <v>95</v>
      </c>
      <c r="C3" s="24" t="s">
        <v>96</v>
      </c>
      <c r="D3" s="24" t="s">
        <v>97</v>
      </c>
      <c r="E3" s="24" t="s">
        <v>98</v>
      </c>
      <c r="F3" s="24" t="s">
        <v>99</v>
      </c>
      <c r="G3" s="25" t="s">
        <v>100</v>
      </c>
    </row>
    <row r="4" spans="1:7" x14ac:dyDescent="0.3">
      <c r="A4" s="26" t="s">
        <v>101</v>
      </c>
      <c r="B4" s="14">
        <v>200</v>
      </c>
      <c r="C4" s="14">
        <v>220</v>
      </c>
      <c r="D4" s="21">
        <v>26400000</v>
      </c>
      <c r="E4" s="22">
        <v>0.1</v>
      </c>
      <c r="F4" s="21">
        <v>23760000</v>
      </c>
      <c r="G4" s="27">
        <v>1.1000000000000001</v>
      </c>
    </row>
    <row r="5" spans="1:7" x14ac:dyDescent="0.3">
      <c r="A5" s="26" t="s">
        <v>64</v>
      </c>
      <c r="B5" s="14">
        <v>150</v>
      </c>
      <c r="C5" s="14">
        <v>120</v>
      </c>
      <c r="D5" s="21">
        <v>14400000</v>
      </c>
      <c r="E5" s="22">
        <v>0</v>
      </c>
      <c r="F5" s="21">
        <v>14400000</v>
      </c>
      <c r="G5" s="27">
        <v>0.8</v>
      </c>
    </row>
    <row r="6" spans="1:7" x14ac:dyDescent="0.3">
      <c r="A6" s="26" t="s">
        <v>102</v>
      </c>
      <c r="B6" s="14">
        <v>120</v>
      </c>
      <c r="C6" s="14">
        <v>100</v>
      </c>
      <c r="D6" s="21">
        <v>12000000</v>
      </c>
      <c r="E6" s="22">
        <v>0</v>
      </c>
      <c r="F6" s="21">
        <v>12000000</v>
      </c>
      <c r="G6" s="27">
        <v>0.83</v>
      </c>
    </row>
    <row r="7" spans="1:7" x14ac:dyDescent="0.3">
      <c r="A7" s="26" t="s">
        <v>103</v>
      </c>
      <c r="B7" s="14">
        <v>300</v>
      </c>
      <c r="C7" s="14">
        <v>220</v>
      </c>
      <c r="D7" s="21">
        <v>66000000</v>
      </c>
      <c r="E7" s="22">
        <v>0.2</v>
      </c>
      <c r="F7" s="21">
        <v>52800000</v>
      </c>
      <c r="G7" s="27">
        <v>0.73</v>
      </c>
    </row>
    <row r="8" spans="1:7" x14ac:dyDescent="0.3">
      <c r="A8" s="26" t="s">
        <v>104</v>
      </c>
      <c r="B8" s="14">
        <v>200</v>
      </c>
      <c r="C8" s="14">
        <v>210</v>
      </c>
      <c r="D8" s="21">
        <v>63000000</v>
      </c>
      <c r="E8" s="22">
        <v>0.2</v>
      </c>
      <c r="F8" s="21">
        <v>50400000</v>
      </c>
      <c r="G8" s="27">
        <v>1.05</v>
      </c>
    </row>
    <row r="9" spans="1:7" x14ac:dyDescent="0.3">
      <c r="A9" s="26" t="s">
        <v>105</v>
      </c>
      <c r="B9" s="14">
        <v>150</v>
      </c>
      <c r="C9" s="14">
        <v>150</v>
      </c>
      <c r="D9" s="21">
        <v>45000000</v>
      </c>
      <c r="E9" s="22">
        <v>0.15</v>
      </c>
      <c r="F9" s="21">
        <v>38250000</v>
      </c>
      <c r="G9" s="27">
        <v>1</v>
      </c>
    </row>
    <row r="10" spans="1:7" ht="17.25" thickBot="1" x14ac:dyDescent="0.35">
      <c r="A10" s="28" t="s">
        <v>106</v>
      </c>
      <c r="B10" s="29">
        <v>1120</v>
      </c>
      <c r="C10" s="29">
        <v>1020</v>
      </c>
      <c r="D10" s="30">
        <v>226800000</v>
      </c>
      <c r="E10" s="31"/>
      <c r="F10" s="30">
        <v>191610000</v>
      </c>
      <c r="G10" s="32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A5" sqref="A5:K12"/>
    </sheetView>
  </sheetViews>
  <sheetFormatPr defaultRowHeight="16.5" x14ac:dyDescent="0.3"/>
  <cols>
    <col min="2" max="11" width="5.625" customWidth="1"/>
  </cols>
  <sheetData>
    <row r="1" spans="1:11" ht="20.25" x14ac:dyDescent="0.3">
      <c r="A1" s="16" t="s">
        <v>107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 ht="16.5" customHeigh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3">
      <c r="A3" s="17" t="s">
        <v>108</v>
      </c>
      <c r="B3" s="17" t="s">
        <v>109</v>
      </c>
      <c r="C3" s="17"/>
      <c r="D3" s="17"/>
      <c r="E3" s="17"/>
      <c r="F3" s="17"/>
      <c r="G3" s="17"/>
      <c r="H3" s="17"/>
      <c r="I3" s="17"/>
      <c r="J3" s="17"/>
      <c r="K3" s="17"/>
    </row>
    <row r="4" spans="1:11" x14ac:dyDescent="0.3">
      <c r="A4" s="17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3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3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3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3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3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3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3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3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workbookViewId="0">
      <selection activeCell="E8" sqref="E8"/>
    </sheetView>
  </sheetViews>
  <sheetFormatPr defaultRowHeight="16.5" x14ac:dyDescent="0.3"/>
  <cols>
    <col min="3" max="4" width="8.5" bestFit="1" customWidth="1"/>
    <col min="5" max="5" width="10.625" bestFit="1" customWidth="1"/>
    <col min="6" max="6" width="8.625" customWidth="1"/>
    <col min="7" max="7" width="10.625" bestFit="1" customWidth="1"/>
    <col min="8" max="8" width="8.625" customWidth="1"/>
    <col min="9" max="9" width="9.125" bestFit="1" customWidth="1"/>
  </cols>
  <sheetData>
    <row r="1" spans="1:9" ht="20.25" x14ac:dyDescent="0.3">
      <c r="A1" s="16" t="s">
        <v>111</v>
      </c>
      <c r="B1" s="16"/>
      <c r="C1" s="16"/>
      <c r="D1" s="16"/>
      <c r="E1" s="16"/>
      <c r="F1" s="16"/>
      <c r="G1" s="16"/>
      <c r="H1" s="16"/>
      <c r="I1" s="16"/>
    </row>
    <row r="3" spans="1:9" x14ac:dyDescent="0.3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3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3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3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3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3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3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3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3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3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3">
      <c r="A14" s="33" t="s">
        <v>301</v>
      </c>
      <c r="B14" s="33" t="s">
        <v>299</v>
      </c>
    </row>
    <row r="15" spans="1:9" x14ac:dyDescent="0.3">
      <c r="A15" s="34" t="b">
        <f>AVERAGE(F4:F12)&lt;=F4</f>
        <v>1</v>
      </c>
      <c r="B15" s="33" t="s">
        <v>300</v>
      </c>
    </row>
    <row r="18" spans="1:9" x14ac:dyDescent="0.3">
      <c r="A18" s="14" t="s">
        <v>112</v>
      </c>
      <c r="B18" s="14" t="s">
        <v>113</v>
      </c>
      <c r="C18" s="14" t="s">
        <v>114</v>
      </c>
      <c r="D18" s="14" t="s">
        <v>115</v>
      </c>
      <c r="E18" s="14" t="s">
        <v>116</v>
      </c>
      <c r="F18" s="14" t="s">
        <v>117</v>
      </c>
      <c r="G18" s="14" t="s">
        <v>118</v>
      </c>
      <c r="H18" s="14" t="s">
        <v>119</v>
      </c>
      <c r="I18" s="14" t="s">
        <v>120</v>
      </c>
    </row>
    <row r="19" spans="1:9" x14ac:dyDescent="0.3">
      <c r="A19" s="14" t="s">
        <v>121</v>
      </c>
      <c r="B19" s="14" t="s">
        <v>122</v>
      </c>
      <c r="C19" s="15">
        <v>55</v>
      </c>
      <c r="D19" s="15">
        <v>1150</v>
      </c>
      <c r="E19" s="15">
        <v>1196000</v>
      </c>
      <c r="F19" s="15">
        <v>1190</v>
      </c>
      <c r="G19" s="15">
        <v>1646008</v>
      </c>
      <c r="H19" s="15">
        <v>15</v>
      </c>
      <c r="I19" s="15">
        <v>408408</v>
      </c>
    </row>
    <row r="20" spans="1:9" x14ac:dyDescent="0.3">
      <c r="A20" s="14" t="s">
        <v>124</v>
      </c>
      <c r="B20" s="14" t="s">
        <v>122</v>
      </c>
      <c r="C20" s="15">
        <v>135</v>
      </c>
      <c r="D20" s="15">
        <v>1080</v>
      </c>
      <c r="E20" s="15">
        <v>1123200</v>
      </c>
      <c r="F20" s="15">
        <v>1210</v>
      </c>
      <c r="G20" s="15">
        <v>1673672</v>
      </c>
      <c r="H20" s="15">
        <v>5</v>
      </c>
      <c r="I20" s="15">
        <v>415272</v>
      </c>
    </row>
    <row r="21" spans="1:9" x14ac:dyDescent="0.3">
      <c r="A21" s="14" t="s">
        <v>124</v>
      </c>
      <c r="B21" s="14" t="s">
        <v>125</v>
      </c>
      <c r="C21" s="15">
        <v>2</v>
      </c>
      <c r="D21" s="15">
        <v>1300</v>
      </c>
      <c r="E21" s="15">
        <v>1430000</v>
      </c>
      <c r="F21" s="15">
        <v>1302</v>
      </c>
      <c r="G21" s="15">
        <v>1904826</v>
      </c>
      <c r="H21" s="15">
        <v>0</v>
      </c>
      <c r="I21" s="15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opLeftCell="A13" workbookViewId="0">
      <selection activeCell="A37" sqref="A37:D37"/>
    </sheetView>
  </sheetViews>
  <sheetFormatPr defaultRowHeight="16.5" x14ac:dyDescent="0.3"/>
  <cols>
    <col min="3" max="3" width="10.125" bestFit="1" customWidth="1"/>
    <col min="4" max="4" width="11.125" bestFit="1" customWidth="1"/>
    <col min="5" max="5" width="8.875" bestFit="1" customWidth="1"/>
    <col min="7" max="7" width="8.625" customWidth="1"/>
    <col min="8" max="8" width="10.75" bestFit="1" customWidth="1"/>
    <col min="9" max="10" width="9.5" bestFit="1" customWidth="1"/>
  </cols>
  <sheetData>
    <row r="1" spans="1:10" x14ac:dyDescent="0.3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3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3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45812</v>
      </c>
      <c r="I3" s="6" t="str">
        <f>IF(MOD(DAY(H3),5)=0,"야간","주간")</f>
        <v>주간</v>
      </c>
    </row>
    <row r="4" spans="1:10" x14ac:dyDescent="0.3">
      <c r="A4" s="6" t="s">
        <v>17</v>
      </c>
      <c r="B4" s="6" t="s">
        <v>18</v>
      </c>
      <c r="C4" s="14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45813</v>
      </c>
      <c r="I4" s="14" t="str">
        <f t="shared" ref="I4:I12" si="0">IF(MOD(DAY(H4),5)=0,"야간","주간")</f>
        <v>야간</v>
      </c>
    </row>
    <row r="5" spans="1:10" x14ac:dyDescent="0.3">
      <c r="A5" s="6" t="s">
        <v>19</v>
      </c>
      <c r="B5" s="6" t="s">
        <v>20</v>
      </c>
      <c r="C5" s="14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45814</v>
      </c>
      <c r="I5" s="14" t="str">
        <f t="shared" si="0"/>
        <v>주간</v>
      </c>
    </row>
    <row r="6" spans="1:10" x14ac:dyDescent="0.3">
      <c r="A6" s="6" t="s">
        <v>271</v>
      </c>
      <c r="B6" s="6" t="s">
        <v>21</v>
      </c>
      <c r="C6" s="14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45818</v>
      </c>
      <c r="I6" s="14" t="str">
        <f t="shared" si="0"/>
        <v>야간</v>
      </c>
    </row>
    <row r="7" spans="1:10" x14ac:dyDescent="0.3">
      <c r="A7" s="6" t="s">
        <v>268</v>
      </c>
      <c r="B7" s="6" t="s">
        <v>22</v>
      </c>
      <c r="C7" s="14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45821</v>
      </c>
      <c r="I7" s="14" t="str">
        <f t="shared" si="0"/>
        <v>주간</v>
      </c>
    </row>
    <row r="8" spans="1:10" x14ac:dyDescent="0.3">
      <c r="A8" s="6" t="s">
        <v>23</v>
      </c>
      <c r="B8" s="6" t="s">
        <v>24</v>
      </c>
      <c r="C8" s="14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45822</v>
      </c>
      <c r="I8" s="14" t="str">
        <f t="shared" si="0"/>
        <v>주간</v>
      </c>
    </row>
    <row r="9" spans="1:10" x14ac:dyDescent="0.3">
      <c r="A9" s="6" t="s">
        <v>25</v>
      </c>
      <c r="B9" s="6" t="s">
        <v>26</v>
      </c>
      <c r="C9" s="14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45823</v>
      </c>
      <c r="I9" s="14" t="str">
        <f t="shared" si="0"/>
        <v>야간</v>
      </c>
    </row>
    <row r="10" spans="1:10" x14ac:dyDescent="0.3">
      <c r="A10" s="6" t="s">
        <v>27</v>
      </c>
      <c r="B10" s="6" t="s">
        <v>28</v>
      </c>
      <c r="C10" s="14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45825</v>
      </c>
      <c r="I10" s="14" t="str">
        <f t="shared" si="0"/>
        <v>주간</v>
      </c>
    </row>
    <row r="11" spans="1:10" x14ac:dyDescent="0.3">
      <c r="A11" s="6" t="s">
        <v>270</v>
      </c>
      <c r="B11" s="6" t="s">
        <v>29</v>
      </c>
      <c r="C11" s="14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45828</v>
      </c>
      <c r="I11" s="14" t="str">
        <f t="shared" si="0"/>
        <v>야간</v>
      </c>
    </row>
    <row r="12" spans="1:10" x14ac:dyDescent="0.3">
      <c r="A12" s="6" t="s">
        <v>269</v>
      </c>
      <c r="B12" s="6" t="s">
        <v>30</v>
      </c>
      <c r="C12" s="14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45829</v>
      </c>
      <c r="I12" s="14" t="str">
        <f t="shared" si="0"/>
        <v>주간</v>
      </c>
    </row>
    <row r="14" spans="1:10" x14ac:dyDescent="0.3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3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3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HLOOKUP(G16&amp;RIGHT(H16,1),$G$26:$K$27,2,FALSE)</f>
        <v>9600</v>
      </c>
    </row>
    <row r="17" spans="1:11" x14ac:dyDescent="0.3">
      <c r="A17" s="6" t="s">
        <v>41</v>
      </c>
      <c r="B17" s="6" t="s">
        <v>3</v>
      </c>
      <c r="C17" s="6" t="s">
        <v>42</v>
      </c>
      <c r="D17" s="10">
        <v>44814</v>
      </c>
      <c r="E17" s="14" t="str">
        <f t="shared" ref="E17:E23" si="1">PROPER(LEFT(C17,3))&amp;YEAR(D17)</f>
        <v>Bel2022</v>
      </c>
      <c r="G17" s="6" t="s">
        <v>61</v>
      </c>
      <c r="H17" s="6" t="s">
        <v>63</v>
      </c>
      <c r="I17" s="6">
        <v>80</v>
      </c>
      <c r="J17" s="15">
        <f t="shared" ref="J17:J23" si="2">HLOOKUP(G17&amp;RIGHT(H17,1),$G$26:$K$27,2,FALSE)</f>
        <v>9500</v>
      </c>
    </row>
    <row r="18" spans="1:11" x14ac:dyDescent="0.3">
      <c r="A18" s="6" t="s">
        <v>43</v>
      </c>
      <c r="B18" s="6" t="s">
        <v>3</v>
      </c>
      <c r="C18" s="6" t="s">
        <v>44</v>
      </c>
      <c r="D18" s="10">
        <v>44003</v>
      </c>
      <c r="E18" s="14" t="str">
        <f t="shared" si="1"/>
        <v>And2020</v>
      </c>
      <c r="G18" s="6" t="s">
        <v>64</v>
      </c>
      <c r="H18" s="6" t="s">
        <v>63</v>
      </c>
      <c r="I18" s="6">
        <v>100</v>
      </c>
      <c r="J18" s="15">
        <f t="shared" si="2"/>
        <v>8600</v>
      </c>
    </row>
    <row r="19" spans="1:11" x14ac:dyDescent="0.3">
      <c r="A19" s="6" t="s">
        <v>45</v>
      </c>
      <c r="B19" s="6" t="s">
        <v>3</v>
      </c>
      <c r="C19" s="6" t="s">
        <v>46</v>
      </c>
      <c r="D19" s="10">
        <v>44320</v>
      </c>
      <c r="E19" s="14" t="str">
        <f t="shared" si="1"/>
        <v>Chr2021</v>
      </c>
      <c r="G19" s="6" t="s">
        <v>64</v>
      </c>
      <c r="H19" s="6" t="s">
        <v>62</v>
      </c>
      <c r="I19" s="6">
        <v>90</v>
      </c>
      <c r="J19" s="15">
        <f t="shared" si="2"/>
        <v>8800</v>
      </c>
    </row>
    <row r="20" spans="1:11" x14ac:dyDescent="0.3">
      <c r="A20" s="6" t="s">
        <v>47</v>
      </c>
      <c r="B20" s="6" t="s">
        <v>4</v>
      </c>
      <c r="C20" s="6" t="s">
        <v>48</v>
      </c>
      <c r="D20" s="10">
        <v>42955</v>
      </c>
      <c r="E20" s="14" t="str">
        <f t="shared" si="1"/>
        <v>Whi2017</v>
      </c>
      <c r="G20" s="6" t="s">
        <v>64</v>
      </c>
      <c r="H20" s="6" t="s">
        <v>63</v>
      </c>
      <c r="I20" s="6">
        <v>100</v>
      </c>
      <c r="J20" s="15">
        <f t="shared" si="2"/>
        <v>8600</v>
      </c>
    </row>
    <row r="21" spans="1:11" x14ac:dyDescent="0.3">
      <c r="A21" s="6" t="s">
        <v>49</v>
      </c>
      <c r="B21" s="6" t="s">
        <v>4</v>
      </c>
      <c r="C21" s="6" t="s">
        <v>50</v>
      </c>
      <c r="D21" s="10">
        <v>43435</v>
      </c>
      <c r="E21" s="14" t="str">
        <f t="shared" si="1"/>
        <v>Sha2018</v>
      </c>
      <c r="G21" s="6" t="s">
        <v>61</v>
      </c>
      <c r="H21" s="6" t="s">
        <v>62</v>
      </c>
      <c r="I21" s="6">
        <v>80</v>
      </c>
      <c r="J21" s="15">
        <f t="shared" si="2"/>
        <v>9600</v>
      </c>
    </row>
    <row r="22" spans="1:11" x14ac:dyDescent="0.3">
      <c r="A22" s="6" t="s">
        <v>51</v>
      </c>
      <c r="B22" s="6" t="s">
        <v>3</v>
      </c>
      <c r="C22" s="6" t="s">
        <v>52</v>
      </c>
      <c r="D22" s="10">
        <v>43670</v>
      </c>
      <c r="E22" s="14" t="str">
        <f t="shared" si="1"/>
        <v>Cam2019</v>
      </c>
      <c r="G22" s="6" t="s">
        <v>64</v>
      </c>
      <c r="H22" s="6" t="s">
        <v>62</v>
      </c>
      <c r="I22" s="6">
        <v>100</v>
      </c>
      <c r="J22" s="15">
        <f t="shared" si="2"/>
        <v>8800</v>
      </c>
    </row>
    <row r="23" spans="1:11" x14ac:dyDescent="0.3">
      <c r="A23" s="6" t="s">
        <v>53</v>
      </c>
      <c r="B23" s="6" t="s">
        <v>4</v>
      </c>
      <c r="C23" s="6" t="s">
        <v>54</v>
      </c>
      <c r="D23" s="10">
        <v>43056</v>
      </c>
      <c r="E23" s="14" t="str">
        <f t="shared" si="1"/>
        <v>Dor2017</v>
      </c>
      <c r="G23" s="6" t="s">
        <v>61</v>
      </c>
      <c r="H23" s="6" t="s">
        <v>63</v>
      </c>
      <c r="I23" s="6">
        <v>90</v>
      </c>
      <c r="J23" s="15">
        <f t="shared" si="2"/>
        <v>9500</v>
      </c>
    </row>
    <row r="25" spans="1:11" x14ac:dyDescent="0.3">
      <c r="A25" s="4" t="s">
        <v>72</v>
      </c>
      <c r="B25" s="5" t="s">
        <v>73</v>
      </c>
      <c r="G25" t="s">
        <v>65</v>
      </c>
    </row>
    <row r="26" spans="1:11" x14ac:dyDescent="0.3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3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3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3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3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3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3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3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3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3">
      <c r="A36" s="18" t="s">
        <v>92</v>
      </c>
      <c r="B36" s="18"/>
      <c r="C36" s="18"/>
      <c r="D36" s="18"/>
    </row>
    <row r="37" spans="1:4" x14ac:dyDescent="0.3">
      <c r="A37" s="19" t="e">
        <f>DSUM(A27:D34,D27:D34,B27)</f>
        <v>#VALUE!</v>
      </c>
      <c r="B37" s="19"/>
      <c r="C37" s="19"/>
      <c r="D37" s="19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workbookViewId="0">
      <selection activeCell="K11" sqref="K11"/>
    </sheetView>
  </sheetViews>
  <sheetFormatPr defaultRowHeight="16.5" outlineLevelRow="3" x14ac:dyDescent="0.3"/>
  <sheetData>
    <row r="1" spans="1:9" ht="20.25" x14ac:dyDescent="0.3">
      <c r="A1" s="16" t="s">
        <v>127</v>
      </c>
      <c r="B1" s="16"/>
      <c r="C1" s="16"/>
      <c r="D1" s="16"/>
      <c r="E1" s="16"/>
      <c r="F1" s="16"/>
      <c r="G1" s="16"/>
      <c r="H1" s="16"/>
      <c r="I1" s="16"/>
    </row>
    <row r="2" spans="1:9" x14ac:dyDescent="0.3">
      <c r="I2" s="12" t="s">
        <v>128</v>
      </c>
    </row>
    <row r="3" spans="1:9" x14ac:dyDescent="0.3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3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3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3">
      <c r="A6" s="14"/>
      <c r="B6" s="14"/>
      <c r="C6" s="35" t="s">
        <v>306</v>
      </c>
      <c r="D6" s="14"/>
      <c r="E6" s="15"/>
      <c r="F6" s="15"/>
      <c r="G6" s="15">
        <f>SUBTOTAL(4,G4:G5)</f>
        <v>3570</v>
      </c>
      <c r="H6" s="14"/>
      <c r="I6" s="14"/>
    </row>
    <row r="7" spans="1:9" outlineLevel="1" x14ac:dyDescent="0.3">
      <c r="A7" s="14"/>
      <c r="B7" s="14"/>
      <c r="C7" s="35" t="s">
        <v>302</v>
      </c>
      <c r="D7" s="14"/>
      <c r="E7" s="15">
        <f>SUBTOTAL(9,E4:E5)</f>
        <v>6800</v>
      </c>
      <c r="F7" s="15">
        <f>SUBTOTAL(9,F4:F5)</f>
        <v>340</v>
      </c>
      <c r="G7" s="15"/>
      <c r="H7" s="14"/>
      <c r="I7" s="14"/>
    </row>
    <row r="8" spans="1:9" outlineLevel="3" x14ac:dyDescent="0.3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3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3">
      <c r="A10" s="14"/>
      <c r="B10" s="14"/>
      <c r="C10" s="35" t="s">
        <v>307</v>
      </c>
      <c r="D10" s="14"/>
      <c r="E10" s="15"/>
      <c r="F10" s="15"/>
      <c r="G10" s="15">
        <f>SUBTOTAL(4,G8:G9)</f>
        <v>4800</v>
      </c>
      <c r="H10" s="14"/>
      <c r="I10" s="14"/>
    </row>
    <row r="11" spans="1:9" outlineLevel="1" x14ac:dyDescent="0.3">
      <c r="A11" s="14"/>
      <c r="B11" s="14"/>
      <c r="C11" s="35" t="s">
        <v>303</v>
      </c>
      <c r="D11" s="14"/>
      <c r="E11" s="15">
        <f>SUBTOTAL(9,E8:E9)</f>
        <v>8600</v>
      </c>
      <c r="F11" s="15">
        <f>SUBTOTAL(9,F8:F9)</f>
        <v>400</v>
      </c>
      <c r="G11" s="15"/>
      <c r="H11" s="14"/>
      <c r="I11" s="14"/>
    </row>
    <row r="12" spans="1:9" outlineLevel="3" x14ac:dyDescent="0.3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3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3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3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3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3">
      <c r="A17" s="36"/>
      <c r="B17" s="36"/>
      <c r="C17" s="38" t="s">
        <v>308</v>
      </c>
      <c r="D17" s="36"/>
      <c r="E17" s="37"/>
      <c r="F17" s="37"/>
      <c r="G17" s="37">
        <f>SUBTOTAL(4,G12:G16)</f>
        <v>1050</v>
      </c>
      <c r="H17" s="36"/>
      <c r="I17" s="36"/>
    </row>
    <row r="18" spans="1:9" outlineLevel="1" x14ac:dyDescent="0.3">
      <c r="A18" s="36"/>
      <c r="B18" s="36"/>
      <c r="C18" s="38" t="s">
        <v>304</v>
      </c>
      <c r="D18" s="36"/>
      <c r="E18" s="37">
        <f>SUBTOTAL(9,E12:E16)</f>
        <v>3400</v>
      </c>
      <c r="F18" s="37">
        <f>SUBTOTAL(9,F12:F16)</f>
        <v>170</v>
      </c>
      <c r="G18" s="37"/>
      <c r="H18" s="36"/>
      <c r="I18" s="36"/>
    </row>
    <row r="19" spans="1:9" x14ac:dyDescent="0.3">
      <c r="A19" s="36"/>
      <c r="B19" s="36"/>
      <c r="C19" s="38" t="s">
        <v>309</v>
      </c>
      <c r="D19" s="36"/>
      <c r="E19" s="37"/>
      <c r="F19" s="37"/>
      <c r="G19" s="37">
        <f>SUBTOTAL(4,G4:G16)</f>
        <v>4800</v>
      </c>
      <c r="H19" s="36"/>
      <c r="I19" s="36"/>
    </row>
    <row r="20" spans="1:9" x14ac:dyDescent="0.3">
      <c r="A20" s="36"/>
      <c r="B20" s="36"/>
      <c r="C20" s="38" t="s">
        <v>305</v>
      </c>
      <c r="D20" s="36"/>
      <c r="E20" s="37">
        <f>SUBTOTAL(9,E4:E16)</f>
        <v>18800</v>
      </c>
      <c r="F20" s="37">
        <f>SUBTOTAL(9,F4:F16)</f>
        <v>910</v>
      </c>
      <c r="G20" s="37"/>
      <c r="H20" s="36"/>
      <c r="I20" s="36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73E3F-E53E-4313-8881-3057944E9A28}">
  <dimension ref="A3:E13"/>
  <sheetViews>
    <sheetView workbookViewId="0">
      <selection activeCell="I13" sqref="I13"/>
    </sheetView>
  </sheetViews>
  <sheetFormatPr defaultRowHeight="16.5" x14ac:dyDescent="0.3"/>
  <cols>
    <col min="1" max="2" width="11.625" bestFit="1" customWidth="1"/>
    <col min="3" max="3" width="5.25" bestFit="1" customWidth="1"/>
    <col min="4" max="5" width="7.125" bestFit="1" customWidth="1"/>
  </cols>
  <sheetData>
    <row r="3" spans="1:5" x14ac:dyDescent="0.3">
      <c r="A3" s="39" t="s">
        <v>312</v>
      </c>
      <c r="B3" s="39" t="s">
        <v>311</v>
      </c>
    </row>
    <row r="4" spans="1:5" x14ac:dyDescent="0.3">
      <c r="A4" s="39" t="s">
        <v>310</v>
      </c>
      <c r="B4" t="s">
        <v>171</v>
      </c>
      <c r="C4" t="s">
        <v>169</v>
      </c>
      <c r="D4" t="s">
        <v>167</v>
      </c>
      <c r="E4" t="s">
        <v>305</v>
      </c>
    </row>
    <row r="5" spans="1:5" x14ac:dyDescent="0.3">
      <c r="A5" s="40" t="s">
        <v>168</v>
      </c>
      <c r="B5" s="41" t="s">
        <v>313</v>
      </c>
      <c r="C5" s="41">
        <v>94</v>
      </c>
      <c r="D5" s="41" t="s">
        <v>313</v>
      </c>
      <c r="E5" s="41">
        <v>94</v>
      </c>
    </row>
    <row r="6" spans="1:5" x14ac:dyDescent="0.3">
      <c r="A6" s="40" t="s">
        <v>174</v>
      </c>
      <c r="B6" s="41" t="s">
        <v>313</v>
      </c>
      <c r="C6" s="41" t="s">
        <v>313</v>
      </c>
      <c r="D6" s="41">
        <v>89</v>
      </c>
      <c r="E6" s="41">
        <v>89</v>
      </c>
    </row>
    <row r="7" spans="1:5" x14ac:dyDescent="0.3">
      <c r="A7" s="40" t="s">
        <v>5</v>
      </c>
      <c r="B7" s="41" t="s">
        <v>313</v>
      </c>
      <c r="C7" s="41">
        <v>80</v>
      </c>
      <c r="D7" s="41" t="s">
        <v>313</v>
      </c>
      <c r="E7" s="41">
        <v>80</v>
      </c>
    </row>
    <row r="8" spans="1:5" x14ac:dyDescent="0.3">
      <c r="A8" s="40" t="s">
        <v>172</v>
      </c>
      <c r="B8" s="41" t="s">
        <v>313</v>
      </c>
      <c r="C8" s="41" t="s">
        <v>313</v>
      </c>
      <c r="D8" s="41">
        <v>70</v>
      </c>
      <c r="E8" s="41">
        <v>70</v>
      </c>
    </row>
    <row r="9" spans="1:5" x14ac:dyDescent="0.3">
      <c r="A9" s="40" t="s">
        <v>175</v>
      </c>
      <c r="B9" s="41">
        <v>93</v>
      </c>
      <c r="C9" s="41" t="s">
        <v>313</v>
      </c>
      <c r="D9" s="41" t="s">
        <v>313</v>
      </c>
      <c r="E9" s="41">
        <v>93</v>
      </c>
    </row>
    <row r="10" spans="1:5" x14ac:dyDescent="0.3">
      <c r="A10" s="40" t="s">
        <v>173</v>
      </c>
      <c r="B10" s="41">
        <v>81</v>
      </c>
      <c r="C10" s="41" t="s">
        <v>313</v>
      </c>
      <c r="D10" s="41" t="s">
        <v>313</v>
      </c>
      <c r="E10" s="41">
        <v>81</v>
      </c>
    </row>
    <row r="11" spans="1:5" x14ac:dyDescent="0.3">
      <c r="A11" s="40" t="s">
        <v>166</v>
      </c>
      <c r="B11" s="41" t="s">
        <v>313</v>
      </c>
      <c r="C11" s="41" t="s">
        <v>313</v>
      </c>
      <c r="D11" s="41">
        <v>92</v>
      </c>
      <c r="E11" s="41">
        <v>92</v>
      </c>
    </row>
    <row r="12" spans="1:5" x14ac:dyDescent="0.3">
      <c r="A12" s="40" t="s">
        <v>170</v>
      </c>
      <c r="B12" s="41">
        <v>92</v>
      </c>
      <c r="C12" s="41" t="s">
        <v>313</v>
      </c>
      <c r="D12" s="41" t="s">
        <v>313</v>
      </c>
      <c r="E12" s="41">
        <v>92</v>
      </c>
    </row>
    <row r="13" spans="1:5" x14ac:dyDescent="0.3">
      <c r="A13" s="40" t="s">
        <v>305</v>
      </c>
      <c r="B13" s="41">
        <v>266</v>
      </c>
      <c r="C13" s="41">
        <v>174</v>
      </c>
      <c r="D13" s="41">
        <v>251</v>
      </c>
      <c r="E13" s="41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C6" sqref="C6"/>
    </sheetView>
  </sheetViews>
  <sheetFormatPr defaultRowHeight="16.5" x14ac:dyDescent="0.3"/>
  <sheetData>
    <row r="1" spans="1:7" ht="20.25" x14ac:dyDescent="0.3">
      <c r="A1" s="16" t="s">
        <v>159</v>
      </c>
      <c r="B1" s="16"/>
      <c r="C1" s="16"/>
      <c r="D1" s="16"/>
      <c r="E1" s="16"/>
      <c r="F1" s="16"/>
      <c r="G1" s="16"/>
    </row>
    <row r="3" spans="1:7" x14ac:dyDescent="0.3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3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3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3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3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3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3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3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3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B6EC2-F4E9-4BF5-A2F3-599C617A13AA}">
  <sheetPr>
    <outlinePr summaryBelow="0"/>
  </sheetPr>
  <dimension ref="B1:F13"/>
  <sheetViews>
    <sheetView showGridLines="0" workbookViewId="0"/>
  </sheetViews>
  <sheetFormatPr defaultRowHeight="16.5" outlineLevelRow="1" outlineLevelCol="1" x14ac:dyDescent="0.3"/>
  <cols>
    <col min="3" max="3" width="11" bestFit="1" customWidth="1"/>
    <col min="4" max="6" width="22.25" bestFit="1" customWidth="1" outlineLevel="1"/>
  </cols>
  <sheetData>
    <row r="1" spans="2:6" ht="17.25" thickBot="1" x14ac:dyDescent="0.35"/>
    <row r="2" spans="2:6" x14ac:dyDescent="0.3">
      <c r="B2" s="47" t="s">
        <v>322</v>
      </c>
      <c r="C2" s="48"/>
      <c r="D2" s="54"/>
      <c r="E2" s="54"/>
      <c r="F2" s="54"/>
    </row>
    <row r="3" spans="2:6" collapsed="1" x14ac:dyDescent="0.3">
      <c r="B3" s="46"/>
      <c r="C3" s="46"/>
      <c r="D3" s="55" t="s">
        <v>324</v>
      </c>
      <c r="E3" s="55" t="s">
        <v>318</v>
      </c>
      <c r="F3" s="55" t="s">
        <v>320</v>
      </c>
    </row>
    <row r="4" spans="2:6" ht="54" hidden="1" outlineLevel="1" x14ac:dyDescent="0.3">
      <c r="B4" s="50"/>
      <c r="C4" s="50"/>
      <c r="D4" s="42"/>
      <c r="E4" s="57" t="s">
        <v>319</v>
      </c>
      <c r="F4" s="57" t="s">
        <v>321</v>
      </c>
    </row>
    <row r="5" spans="2:6" x14ac:dyDescent="0.3">
      <c r="B5" s="51" t="s">
        <v>323</v>
      </c>
      <c r="C5" s="52"/>
      <c r="D5" s="49"/>
      <c r="E5" s="49"/>
      <c r="F5" s="49"/>
    </row>
    <row r="6" spans="2:6" outlineLevel="1" x14ac:dyDescent="0.3">
      <c r="B6" s="50"/>
      <c r="C6" s="50" t="s">
        <v>314</v>
      </c>
      <c r="D6" s="43">
        <v>0.8</v>
      </c>
      <c r="E6" s="56">
        <v>0.7</v>
      </c>
      <c r="F6" s="56">
        <v>0.9</v>
      </c>
    </row>
    <row r="7" spans="2:6" outlineLevel="1" x14ac:dyDescent="0.3">
      <c r="B7" s="50"/>
      <c r="C7" s="50" t="s">
        <v>315</v>
      </c>
      <c r="D7" s="43">
        <v>0.12</v>
      </c>
      <c r="E7" s="56">
        <v>0.11</v>
      </c>
      <c r="F7" s="56">
        <v>0.13</v>
      </c>
    </row>
    <row r="8" spans="2:6" x14ac:dyDescent="0.3">
      <c r="B8" s="51" t="s">
        <v>325</v>
      </c>
      <c r="C8" s="52"/>
      <c r="D8" s="49"/>
      <c r="E8" s="49"/>
      <c r="F8" s="49"/>
    </row>
    <row r="9" spans="2:6" outlineLevel="1" x14ac:dyDescent="0.3">
      <c r="B9" s="50"/>
      <c r="C9" s="50" t="s">
        <v>316</v>
      </c>
      <c r="D9" s="44">
        <v>5386000</v>
      </c>
      <c r="E9" s="44">
        <v>5144000</v>
      </c>
      <c r="F9" s="44">
        <v>5620000</v>
      </c>
    </row>
    <row r="10" spans="2:6" ht="17.25" outlineLevel="1" thickBot="1" x14ac:dyDescent="0.35">
      <c r="B10" s="53"/>
      <c r="C10" s="53" t="s">
        <v>317</v>
      </c>
      <c r="D10" s="45">
        <v>5211000</v>
      </c>
      <c r="E10" s="45">
        <v>4978000</v>
      </c>
      <c r="F10" s="45">
        <v>5438000</v>
      </c>
    </row>
    <row r="11" spans="2:6" x14ac:dyDescent="0.3">
      <c r="B11" t="s">
        <v>326</v>
      </c>
    </row>
    <row r="12" spans="2:6" x14ac:dyDescent="0.3">
      <c r="B12" t="s">
        <v>327</v>
      </c>
    </row>
    <row r="13" spans="2:6" x14ac:dyDescent="0.3">
      <c r="B13" t="s">
        <v>328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2025-12-02T12:08:13Z</dcterms:modified>
</cp:coreProperties>
</file>