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DEFFC6BE-F4BC-4EA5-8DFA-DEFB8C739685}" xr6:coauthVersionLast="47" xr6:coauthVersionMax="47" xr10:uidLastSave="{00000000-0000-0000-0000-000000000000}"/>
  <bookViews>
    <workbookView xWindow="-108" yWindow="-108" windowWidth="23256" windowHeight="12456" tabRatio="806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_FilterDatabase" localSheetId="4" hidden="1">'분석작업-2'!$B$3:$F$20</definedName>
    <definedName name="_xlnm.Criteria" localSheetId="0">'기본작업-1'!$A$25:$A$26</definedName>
    <definedName name="_xlnm.Extract" localSheetId="0">'기본작업-1'!$A$28:$G$28</definedName>
    <definedName name="MS_Access_Database_Query" localSheetId="3" hidden="1">'분석작업-1'!#REF!</definedName>
    <definedName name="_xlnm.Print_Area" localSheetId="1">'기본작업-2'!$B$3:$G$12</definedName>
  </definedNames>
  <calcPr calcId="191029"/>
  <pivotCaches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2" l="1"/>
  <c r="G36" i="2"/>
  <c r="G37" i="2"/>
  <c r="G38" i="2"/>
  <c r="G39" i="2"/>
  <c r="G40" i="2"/>
  <c r="G34" i="2"/>
  <c r="E7" i="2" a="1"/>
  <c r="E7" i="2" s="1"/>
  <c r="F7" i="2" a="1"/>
  <c r="F7" i="2" s="1"/>
  <c r="G7" i="2" a="1"/>
  <c r="G7" i="2" s="1"/>
  <c r="H7" i="2" a="1"/>
  <c r="H7" i="2"/>
  <c r="E8" i="2" a="1"/>
  <c r="E8" i="2" s="1"/>
  <c r="F8" i="2" a="1"/>
  <c r="F8" i="2" s="1"/>
  <c r="G8" i="2" a="1"/>
  <c r="G8" i="2" s="1"/>
  <c r="H8" i="2" a="1"/>
  <c r="H8" i="2" s="1"/>
  <c r="E9" i="2" a="1"/>
  <c r="E9" i="2" s="1"/>
  <c r="F9" i="2" a="1"/>
  <c r="F9" i="2" s="1"/>
  <c r="G9" i="2" a="1"/>
  <c r="G9" i="2" s="1"/>
  <c r="H9" i="2" a="1"/>
  <c r="H9" i="2" s="1"/>
  <c r="D8" i="2" a="1"/>
  <c r="D8" i="2" s="1"/>
  <c r="D9" i="2" a="1"/>
  <c r="D9" i="2" s="1"/>
  <c r="D7" i="2" a="1"/>
  <c r="D7" i="2" s="1"/>
  <c r="F14" i="2" a="1"/>
  <c r="F14" i="2" s="1"/>
  <c r="G14" i="2" s="1"/>
  <c r="F15" i="2" a="1"/>
  <c r="F15" i="2" s="1"/>
  <c r="G15" i="2" s="1"/>
  <c r="F16" i="2" a="1"/>
  <c r="F16" i="2"/>
  <c r="F17" i="2" a="1"/>
  <c r="F17" i="2"/>
  <c r="G17" i="2" s="1"/>
  <c r="F18" i="2" a="1"/>
  <c r="F18" i="2"/>
  <c r="G18" i="2" s="1"/>
  <c r="F19" i="2" a="1"/>
  <c r="F19" i="2"/>
  <c r="G19" i="2" s="1"/>
  <c r="F20" i="2" a="1"/>
  <c r="F20" i="2"/>
  <c r="G20" i="2" s="1"/>
  <c r="F21" i="2" a="1"/>
  <c r="F21" i="2"/>
  <c r="G21" i="2" s="1"/>
  <c r="F22" i="2" a="1"/>
  <c r="F22" i="2" s="1"/>
  <c r="G22" i="2" s="1"/>
  <c r="F23" i="2" a="1"/>
  <c r="F23" i="2" s="1"/>
  <c r="G23" i="2" s="1"/>
  <c r="F24" i="2" a="1"/>
  <c r="F24" i="2"/>
  <c r="F25" i="2" a="1"/>
  <c r="F25" i="2"/>
  <c r="F26" i="2" a="1"/>
  <c r="F26" i="2" s="1"/>
  <c r="G26" i="2" s="1"/>
  <c r="F27" i="2" a="1"/>
  <c r="F27" i="2"/>
  <c r="G27" i="2" s="1"/>
  <c r="F28" i="2" a="1"/>
  <c r="F28" i="2"/>
  <c r="G28" i="2" s="1"/>
  <c r="F29" i="2" a="1"/>
  <c r="F29" i="2"/>
  <c r="G29" i="2" s="1"/>
  <c r="F30" i="2" a="1"/>
  <c r="F30" i="2" s="1"/>
  <c r="G30" i="2" s="1"/>
  <c r="F13" i="2" a="1"/>
  <c r="F13" i="2" s="1"/>
  <c r="G13" i="2" s="1"/>
  <c r="G16" i="2"/>
  <c r="G24" i="2"/>
  <c r="G25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3" i="2"/>
  <c r="C8" i="2" a="1"/>
  <c r="C8" i="2" s="1"/>
  <c r="C9" i="2" a="1"/>
  <c r="C9" i="2"/>
  <c r="C7" i="2" a="1"/>
  <c r="C7" i="2" s="1"/>
  <c r="A26" i="1"/>
  <c r="F6" i="8"/>
  <c r="F7" i="8"/>
  <c r="F8" i="8"/>
  <c r="F9" i="8"/>
  <c r="F10" i="8"/>
  <c r="F11" i="8"/>
  <c r="F12" i="8"/>
  <c r="F5" i="8"/>
  <c r="E36" i="2" a="1"/>
  <c r="E37" i="2" a="1"/>
  <c r="E38" i="2" a="1"/>
  <c r="E39" i="2" a="1"/>
  <c r="E40" i="2" a="1"/>
  <c r="E35" i="2" a="1"/>
  <c r="E34" i="2" a="1"/>
  <c r="E35" i="2" l="1"/>
  <c r="E40" i="2"/>
  <c r="E39" i="2"/>
  <c r="E38" i="2"/>
  <c r="E37" i="2"/>
  <c r="E36" i="2"/>
  <c r="E34" i="2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8D0B5B-F3E8-4FCC-BD8E-9EF3E9E644DF}" name="MS Access Database_Query" type="1" refreshedVersion="8" background="1">
    <dbPr connection="DSN=MS Access Database;DBQ=C:\Users\PC\Desktop\2026기본서_컴활1급실기\01 엑셀\03 기본모의고사\가전판매내역.accdb;DefaultDir=C:\Users\PC\Desktop\2026기본서_컴활1급실기\01 엑셀\03 기본모의고사;DriverId=25;FIL=MS Access;MaxBufferSize=2048;PageTimeout=5;" command="SELECT 제품.제품명, 제품.분류코드, 판매현황.주문시간, 판매현황.수량, 판매현황.판매금액_x000d__x000a_FROM 제품 제품, 판매현황 판매현황_x000d__x000a_WHERE 제품.모델명 = 판매현황.모델명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<sst xmlns="http://schemas.openxmlformats.org/spreadsheetml/2006/main" count="367" uniqueCount="199">
  <si>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</si>
  <si>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</si>
  <si>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</si>
  <si>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</si>
  <si>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</si>
  <si>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</si>
  <si>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</si>
  <si>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</si>
  <si>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</si>
  <si>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</si>
  <si>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</si>
  <si>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</si>
  <si>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</si>
  <si>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</si>
  <si>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</si>
  <si>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</si>
  <si>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</si>
  <si>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</si>
  <si>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</si>
  <si>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</si>
  <si>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</si>
  <si>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</si>
  <si>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</si>
  <si>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</si>
  <si>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</si>
  <si>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</si>
  <si>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</si>
  <si>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</si>
  <si>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</si>
  <si>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</si>
  <si>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</si>
  <si>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</si>
  <si>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</si>
  <si>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</si>
  <si>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</si>
  <si>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</si>
  <si>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</si>
  <si>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</si>
  <si>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</si>
  <si>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</si>
  <si>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</si>
  <si>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</si>
  <si>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</si>
  <si>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</si>
  <si>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</si>
  <si>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</si>
  <si>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</si>
  <si>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</si>
  <si>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</si>
  <si>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</si>
  <si>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</si>
  <si>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</si>
  <si>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</si>
  <si>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</si>
  <si>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</si>
  <si>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</si>
  <si>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</si>
  <si>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</si>
  <si>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</si>
  <si>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</si>
  <si>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</si>
  <si>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</si>
  <si>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</si>
  <si>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</si>
  <si>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</si>
  <si>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</si>
  <si>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</si>
  <si>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</si>
  <si>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</si>
  <si>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</si>
  <si>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</si>
  <si>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</si>
  <si>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</si>
  <si>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</si>
  <si>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</si>
  <si>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</si>
  <si>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</si>
  <si>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</si>
  <si>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</si>
  <si>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</si>
  <si>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</si>
  <si>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</si>
  <si>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</si>
  <si>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</si>
  <si>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</si>
  <si>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</si>
  <si>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</si>
  <si>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</si>
  <si>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</si>
  <si>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</si>
  <si>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</si>
  <si>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</si>
  <si>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</si>
  <si>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</si>
  <si>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</si>
  <si>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</si>
  <si>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</si>
  <si>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</si>
  <si>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</si>
  <si>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</si>
  <si>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</si>
  <si>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</si>
  <si>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</si>
  <si>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</si>
  <si>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</si>
  <si>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</si>
  <si>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</si>
  <si>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</si>
  <si>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</si>
  <si>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</si>
  <si>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</si>
  <si>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</si>
  <si>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</si>
  <si>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</si>
  <si>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</si>
  <si>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</si>
  <si>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</si>
  <si>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</si>
  <si>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</si>
  <si>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</si>
  <si>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</si>
  <si>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</si>
  <si>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</si>
  <si>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</si>
  <si>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</si>
  <si>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</si>
  <si>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</si>
  <si>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</si>
  <si>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</si>
  <si>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</si>
  <si>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</si>
  <si>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</si>
  <si>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</si>
  <si>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</si>
  <si>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</si>
  <si>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</si>
  <si>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</si>
  <si>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</si>
  <si>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</si>
  <si>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</si>
  <si>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</si>
  <si>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</si>
  <si>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</si>
  <si>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</si>
  <si>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</si>
  <si>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</si>
  <si>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</si>
  <si>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</si>
  <si>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</si>
  <si>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</si>
  <si>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</si>
  <si>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</si>
  <si>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</si>
  <si>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</si>
  <si>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</si>
  <si>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</si>
  <si>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</si>
  <si>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</si>
  <si>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</si>
  <si>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</si>
  <si>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</si>
  <si>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</si>
  <si>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</si>
  <si>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</si>
  <si>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</si>
  <si>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</si>
  <si>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</si>
  <si>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</si>
  <si>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</si>
  <si>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</si>
  <si>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</si>
  <si>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</si>
  <si>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</si>
  <si>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</si>
  <si>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</si>
  <si>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</si>
  <si>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</si>
  <si>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</si>
  <si>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</si>
  <si>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</si>
  <si>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</si>
  <si>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</si>
  <si>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조건</t>
    <phoneticPr fontId="1" type="noConversion"/>
  </si>
  <si>
    <t>제품명</t>
  </si>
  <si>
    <t>분류코드</t>
  </si>
  <si>
    <t>주문시간</t>
  </si>
  <si>
    <t>전동치솔</t>
  </si>
  <si>
    <t>소형가전</t>
  </si>
  <si>
    <t>다리미</t>
  </si>
  <si>
    <t>면도기</t>
  </si>
  <si>
    <t>값</t>
  </si>
  <si>
    <t>주문시간2</t>
  </si>
  <si>
    <t>오전</t>
  </si>
  <si>
    <t>오후</t>
  </si>
  <si>
    <t>평균 : 수량</t>
  </si>
  <si>
    <t>전체 평균 : 수량</t>
  </si>
  <si>
    <t>평균 : 판매금액</t>
  </si>
  <si>
    <t>전체 평균 : 판매금액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</si>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</sst>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  <numFmt numFmtId="179" formatCode="[=1]&quot;장기근속&quot;;[=2]&quot;10년이상근속&quot;;&quot;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1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79" fontId="0" fillId="0" borderId="1" xfId="0" applyNumberFormat="1" applyBorder="1" applyAlignment="1">
      <alignment horizontal="center"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성적 분석표</a:t>
            </a:r>
            <a:endParaRPr lang="ko-KR" altLang="en-US"/>
          </a:p>
        </c:rich>
      </c:tx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softEdge">
              <a:bevelT w="127000" prst="artDeco"/>
            </a:sp3d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62-41AD-9138-BDC36CA65B51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name>기말 이동 평균</c:nam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12</xdr:row>
      <xdr:rowOff>0</xdr:rowOff>
    </xdr:from>
    <xdr:to>
      <xdr:col>1</xdr:col>
      <xdr:colOff>388620</xdr:colOff>
      <xdr:row>13</xdr:row>
      <xdr:rowOff>213360</xdr:rowOff>
    </xdr:to>
    <xdr:sp macro="[0]!서식적용" textlink="">
      <xdr:nvSpPr>
        <xdr:cNvPr id="3" name="사각형: 빗면 2">
          <a:extLst>
            <a:ext uri="{FF2B5EF4-FFF2-40B4-BE49-F238E27FC236}">
              <a16:creationId xmlns:a16="http://schemas.microsoft.com/office/drawing/2014/main" id="{C01D4FAC-739B-9020-79A2-3D03C687AB98}"/>
            </a:ext>
          </a:extLst>
        </xdr:cNvPr>
        <xdr:cNvSpPr/>
      </xdr:nvSpPr>
      <xdr:spPr>
        <a:xfrm>
          <a:off x="22860" y="2750820"/>
          <a:ext cx="1036320" cy="4343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7620</xdr:colOff>
      <xdr:row>12</xdr:row>
      <xdr:rowOff>0</xdr:rowOff>
    </xdr:from>
    <xdr:to>
      <xdr:col>4</xdr:col>
      <xdr:colOff>7620</xdr:colOff>
      <xdr:row>14</xdr:row>
      <xdr:rowOff>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C7D7E4F8-B0ED-CD67-8454-68767ACB308C}"/>
            </a:ext>
          </a:extLst>
        </xdr:cNvPr>
        <xdr:cNvSpPr/>
      </xdr:nvSpPr>
      <xdr:spPr>
        <a:xfrm>
          <a:off x="1074420" y="2750820"/>
          <a:ext cx="10668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525780</xdr:colOff>
          <xdr:row>0</xdr:row>
          <xdr:rowOff>220980</xdr:rowOff>
        </xdr:from>
        <xdr:to>
          <xdr:col>8</xdr:col>
          <xdr:colOff>381000</xdr:colOff>
          <xdr:row>2</xdr:row>
          <xdr:rowOff>114300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987.726992939817" backgroundQuery="1" createdVersion="8" refreshedVersion="8" minRefreshableVersion="3" recordCount="40" xr:uid="{B1856975-E320-4F07-B67D-7DB600394DEF}">
  <cacheSource type="external" connectionId="1"/>
  <cacheFields count="6">
    <cacheField name="제품명" numFmtId="0" sqlType="-9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 sqlType="-9">
      <sharedItems count="3">
        <s v="생활가전"/>
        <s v="주방가전"/>
        <s v="소형가전"/>
      </sharedItems>
    </cacheField>
    <cacheField name="주문시간" numFmtId="0" sqlType="11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5"/>
    </cacheField>
    <cacheField name="수량" numFmtId="0" sqlType="8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 sqlType="8">
      <sharedItems containsSemiMixedTypes="0" containsString="0" containsNumber="1" containsInteger="1" minValue="65000" maxValue="7800000"/>
    </cacheField>
    <cacheField name="주문시간2" numFmtId="0" databaseField="0">
      <fieldGroup base="2">
        <discretePr count="38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  <n v="750000"/>
  </r>
  <r>
    <x v="1"/>
    <x v="0"/>
    <x v="1"/>
    <x v="1"/>
    <n v="3750000"/>
  </r>
  <r>
    <x v="2"/>
    <x v="1"/>
    <x v="2"/>
    <x v="2"/>
    <n v="4500000"/>
  </r>
  <r>
    <x v="3"/>
    <x v="1"/>
    <x v="3"/>
    <x v="3"/>
    <n v="7800000"/>
  </r>
  <r>
    <x v="1"/>
    <x v="0"/>
    <x v="4"/>
    <x v="4"/>
    <n v="3900000"/>
  </r>
  <r>
    <x v="4"/>
    <x v="0"/>
    <x v="4"/>
    <x v="4"/>
    <n v="1300000"/>
  </r>
  <r>
    <x v="2"/>
    <x v="1"/>
    <x v="5"/>
    <x v="5"/>
    <n v="672000"/>
  </r>
  <r>
    <x v="1"/>
    <x v="0"/>
    <x v="6"/>
    <x v="3"/>
    <n v="184000"/>
  </r>
  <r>
    <x v="5"/>
    <x v="2"/>
    <x v="7"/>
    <x v="4"/>
    <n v="460000"/>
  </r>
  <r>
    <x v="6"/>
    <x v="0"/>
    <x v="8"/>
    <x v="6"/>
    <n v="2250000"/>
  </r>
  <r>
    <x v="5"/>
    <x v="2"/>
    <x v="9"/>
    <x v="3"/>
    <n v="300000"/>
  </r>
  <r>
    <x v="7"/>
    <x v="1"/>
    <x v="10"/>
    <x v="7"/>
    <n v="300000"/>
  </r>
  <r>
    <x v="7"/>
    <x v="1"/>
    <x v="11"/>
    <x v="2"/>
    <n v="4000000"/>
  </r>
  <r>
    <x v="2"/>
    <x v="1"/>
    <x v="12"/>
    <x v="6"/>
    <n v="5600000"/>
  </r>
  <r>
    <x v="8"/>
    <x v="1"/>
    <x v="13"/>
    <x v="4"/>
    <n v="280000"/>
  </r>
  <r>
    <x v="9"/>
    <x v="1"/>
    <x v="14"/>
    <x v="8"/>
    <n v="280000"/>
  </r>
  <r>
    <x v="6"/>
    <x v="0"/>
    <x v="15"/>
    <x v="2"/>
    <n v="910000"/>
  </r>
  <r>
    <x v="9"/>
    <x v="1"/>
    <x v="16"/>
    <x v="7"/>
    <n v="70000"/>
  </r>
  <r>
    <x v="2"/>
    <x v="1"/>
    <x v="17"/>
    <x v="4"/>
    <n v="280000"/>
  </r>
  <r>
    <x v="10"/>
    <x v="0"/>
    <x v="17"/>
    <x v="2"/>
    <n v="1152000"/>
  </r>
  <r>
    <x v="7"/>
    <x v="1"/>
    <x v="18"/>
    <x v="8"/>
    <n v="768000"/>
  </r>
  <r>
    <x v="11"/>
    <x v="2"/>
    <x v="19"/>
    <x v="0"/>
    <n v="2560000"/>
  </r>
  <r>
    <x v="8"/>
    <x v="1"/>
    <x v="20"/>
    <x v="3"/>
    <n v="896000"/>
  </r>
  <r>
    <x v="9"/>
    <x v="1"/>
    <x v="21"/>
    <x v="7"/>
    <n v="65000"/>
  </r>
  <r>
    <x v="12"/>
    <x v="2"/>
    <x v="22"/>
    <x v="1"/>
    <n v="585000"/>
  </r>
  <r>
    <x v="3"/>
    <x v="1"/>
    <x v="23"/>
    <x v="6"/>
    <n v="336000"/>
  </r>
  <r>
    <x v="9"/>
    <x v="1"/>
    <x v="24"/>
    <x v="9"/>
    <n v="1344000"/>
  </r>
  <r>
    <x v="4"/>
    <x v="0"/>
    <x v="25"/>
    <x v="0"/>
    <n v="896000"/>
  </r>
  <r>
    <x v="12"/>
    <x v="2"/>
    <x v="26"/>
    <x v="7"/>
    <n v="588000"/>
  </r>
  <r>
    <x v="0"/>
    <x v="0"/>
    <x v="27"/>
    <x v="4"/>
    <n v="98000"/>
  </r>
  <r>
    <x v="10"/>
    <x v="0"/>
    <x v="28"/>
    <x v="2"/>
    <n v="240000"/>
  </r>
  <r>
    <x v="9"/>
    <x v="1"/>
    <x v="29"/>
    <x v="10"/>
    <n v="540000"/>
  </r>
  <r>
    <x v="2"/>
    <x v="1"/>
    <x v="30"/>
    <x v="11"/>
    <n v="180000"/>
  </r>
  <r>
    <x v="13"/>
    <x v="1"/>
    <x v="31"/>
    <x v="7"/>
    <n v="270000"/>
  </r>
  <r>
    <x v="8"/>
    <x v="1"/>
    <x v="32"/>
    <x v="8"/>
    <n v="450000"/>
  </r>
  <r>
    <x v="2"/>
    <x v="1"/>
    <x v="33"/>
    <x v="2"/>
    <n v="720000"/>
  </r>
  <r>
    <x v="8"/>
    <x v="1"/>
    <x v="34"/>
    <x v="6"/>
    <n v="952000"/>
  </r>
  <r>
    <x v="9"/>
    <x v="1"/>
    <x v="35"/>
    <x v="3"/>
    <n v="357000"/>
  </r>
  <r>
    <x v="8"/>
    <x v="1"/>
    <x v="36"/>
    <x v="7"/>
    <n v="238000"/>
  </r>
  <r>
    <x v="10"/>
    <x v="0"/>
    <x v="37"/>
    <x v="4"/>
    <n v="3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6886CD-4ECA-44E4-8CB7-694600E4509D}" name="피벗 테이블1" cacheId="9" dataOnRows="1" applyNumberFormats="0" applyBorderFormats="0" applyFontFormats="0" applyPatternFormats="0" applyAlignmentFormats="0" applyWidthHeightFormats="1" dataCaption="값" missingCaption="*" updatedVersion="8" minRefreshableVersion="3" showDrill="0" useAutoFormatting="1" colGrandTotals="0" itemPrintTitles="1" mergeItem="1" createdVersion="8" indent="0" compact="0" outline="1" outlineData="1" compactData="0" multipleFieldFilters="0" fieldListSortAscending="1">
  <location ref="A3:F23" firstHeaderRow="1" firstDataRow="2" firstDataCol="3" rowPageCount="1" colPageCount="1"/>
  <pivotFields count="6">
    <pivotField axis="axisCol" compact="0" showAll="0" defaultSubtotal="0">
      <items count="14">
        <item x="4"/>
        <item x="10"/>
        <item x="6"/>
        <item x="1"/>
        <item x="7"/>
        <item x="11"/>
        <item x="12"/>
        <item x="0"/>
        <item x="13"/>
        <item x="3"/>
        <item x="5"/>
        <item x="9"/>
        <item x="8"/>
        <item x="2"/>
      </items>
    </pivotField>
    <pivotField axis="axisPage" compact="0" showAll="0" defaultSubtotal="0">
      <items count="3">
        <item x="0"/>
        <item x="2"/>
        <item x="1"/>
      </items>
    </pivotField>
    <pivotField axis="axisRow" compact="0" showAll="0" defaultSubtotal="0">
      <items count="38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compact="0" showAll="0" defaultSubtotal="0"/>
    <pivotField dataField="1" compact="0" showAll="0" defaultSubtotal="0"/>
    <pivotField axis="axisRow" compact="0" showAll="0" defaultSubtotal="0">
      <items count="2">
        <item n="오전" x="0"/>
        <item n="오후" x="1"/>
      </items>
    </pivotField>
  </pivotFields>
  <rowFields count="3">
    <field x="5"/>
    <field x="2"/>
    <field x="-2"/>
  </rowFields>
  <rowItems count="19">
    <i>
      <x/>
    </i>
    <i r="1">
      <x v="7"/>
    </i>
    <i r="2">
      <x/>
    </i>
    <i r="2" i="1">
      <x v="1"/>
    </i>
    <i r="1">
      <x v="9"/>
    </i>
    <i r="2">
      <x/>
    </i>
    <i r="2" i="1">
      <x v="1"/>
    </i>
    <i>
      <x v="1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  <i t="grand">
      <x/>
    </i>
    <i t="grand" i="1">
      <x/>
    </i>
  </rowItems>
  <colFields count="1">
    <field x="0"/>
  </colFields>
  <colItems count="3">
    <i>
      <x v="5"/>
    </i>
    <i>
      <x v="6"/>
    </i>
    <i>
      <x v="10"/>
    </i>
  </colItems>
  <pageFields count="1">
    <pageField fld="1" item="1" hier="-1"/>
  </pageFields>
  <dataFields count="2">
    <dataField name="평균 : 수량" fld="3" subtotal="average" baseField="2" baseItem="0" numFmtId="3"/>
    <dataField name="평균 : 판매금액" fld="4" subtotal="average" baseField="2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6"/>
  <sheetViews>
    <sheetView workbookViewId="0">
      <selection activeCell="A4" sqref="A4:G23"/>
    </sheetView>
  </sheetViews>
  <sheetFormatPr defaultRowHeight="17.399999999999999"/>
  <cols>
    <col min="2" max="2" width="5.69921875" customWidth="1"/>
    <col min="3" max="7" width="10.8984375" bestFit="1" customWidth="1"/>
    <col min="8" max="8" width="9.09765625" bestFit="1" customWidth="1"/>
    <col min="9" max="9" width="9.3984375" bestFit="1" customWidth="1"/>
  </cols>
  <sheetData>
    <row r="1" spans="1:7">
      <c r="A1" t="s">
        <v>0</v>
      </c>
    </row>
    <row r="2" spans="1:7" ht="21">
      <c r="A2" s="24" t="s">
        <v>1</v>
      </c>
      <c r="B2" s="24"/>
      <c r="C2" s="24"/>
      <c r="D2" s="24"/>
      <c r="E2" s="24"/>
      <c r="F2" s="24"/>
      <c r="G2" s="24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>
      <c r="A25" s="28" t="s">
        <v>182</v>
      </c>
    </row>
    <row r="26" spans="1:7">
      <c r="A26" s="28" t="b">
        <f>AND(OR(C4&gt;=3500000,C4&lt;=4000000),G4&gt;=AVERAGE($G$4:$G$23))</f>
        <v>1</v>
      </c>
    </row>
    <row r="28" spans="1:7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</row>
    <row r="29" spans="1:7">
      <c r="A29" s="1" t="s">
        <v>9</v>
      </c>
      <c r="B29" s="1" t="s">
        <v>10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>
      <c r="A30" s="1" t="s">
        <v>13</v>
      </c>
      <c r="B30" s="1" t="s">
        <v>10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>
      <c r="A31" s="1" t="s">
        <v>19</v>
      </c>
      <c r="B31" s="1" t="s">
        <v>15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>
      <c r="A32" s="1" t="s">
        <v>170</v>
      </c>
      <c r="B32" s="1" t="s">
        <v>10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>
      <c r="A33" s="1" t="s">
        <v>172</v>
      </c>
      <c r="B33" s="1" t="s">
        <v>112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>
      <c r="A34" s="1" t="s">
        <v>175</v>
      </c>
      <c r="B34" s="1" t="s">
        <v>15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>
      <c r="A35" s="1" t="s">
        <v>177</v>
      </c>
      <c r="B35" s="1" t="s">
        <v>110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>
      <c r="A36" s="1" t="s">
        <v>179</v>
      </c>
      <c r="B36" s="1" t="s">
        <v>10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</sheetData>
  <mergeCells count="1">
    <mergeCell ref="A2:G2"/>
  </mergeCells>
  <phoneticPr fontId="1" type="noConversion"/>
  <conditionalFormatting sqref="A4:G23">
    <cfRule type="expression" dxfId="1" priority="1">
      <formula>ISEVEN(COLUMN(A$4))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view="pageBreakPreview" zoomScale="60" zoomScaleNormal="100" workbookViewId="0">
      <selection activeCell="I5" sqref="I5"/>
    </sheetView>
  </sheetViews>
  <sheetFormatPr defaultRowHeight="17.399999999999999"/>
  <cols>
    <col min="4" max="4" width="13" customWidth="1"/>
    <col min="5" max="5" width="10.898437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29">
        <f>_xlfn.RANK.EQ(E5,$E$5:$E$12)</f>
        <v>6</v>
      </c>
      <c r="G5" s="30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29">
        <f t="shared" ref="F6:F12" si="1">_xlfn.RANK.EQ(E6,$E$5:$E$12)</f>
        <v>8</v>
      </c>
      <c r="G6" s="30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29">
        <f t="shared" si="1"/>
        <v>1</v>
      </c>
      <c r="G7" s="30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29">
        <f t="shared" si="1"/>
        <v>2</v>
      </c>
      <c r="G8" s="30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29">
        <f t="shared" si="1"/>
        <v>5</v>
      </c>
      <c r="G9" s="30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29">
        <f t="shared" si="1"/>
        <v>7</v>
      </c>
      <c r="G10" s="30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29">
        <f t="shared" si="1"/>
        <v>4</v>
      </c>
      <c r="G11" s="30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29">
        <f t="shared" si="1"/>
        <v>2</v>
      </c>
      <c r="G12" s="30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topLeftCell="A25" zoomScaleNormal="100" workbookViewId="0">
      <selection activeCell="G34" sqref="G34:G40"/>
    </sheetView>
  </sheetViews>
  <sheetFormatPr defaultRowHeight="17.399999999999999"/>
  <cols>
    <col min="1" max="1" width="12.09765625" customWidth="1"/>
    <col min="2" max="2" width="15.8984375" customWidth="1"/>
    <col min="3" max="3" width="13.5" customWidth="1"/>
    <col min="5" max="5" width="13" customWidth="1"/>
    <col min="6" max="6" width="12.19921875" customWidth="1"/>
    <col min="7" max="7" width="15" customWidth="1"/>
    <col min="8" max="8" width="14.898437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>
        <f t="array" ref="C7">MEDIAN(IF($A$13:$A$30=A7,$D$13:$D$30))</f>
        <v>185</v>
      </c>
      <c r="D7" s="4">
        <f t="array" ref="D7">SUM((CHOOSE(WEEKDAY($B$13:$B$30,2),"월","화","수","목","금")=D$6)*($A$13:$A$30=$A7))</f>
        <v>0</v>
      </c>
      <c r="E7" s="4">
        <f t="array" ref="E7">SUM((CHOOSE(WEEKDAY($B$13:$B$30,2),"월","화","수","목","금")=E$6)*($A$13:$A$30=$A7))</f>
        <v>0</v>
      </c>
      <c r="F7" s="4">
        <f t="array" ref="F7">SUM((CHOOSE(WEEKDAY($B$13:$B$30,2),"월","화","수","목","금")=F$6)*($A$13:$A$30=$A7))</f>
        <v>0</v>
      </c>
      <c r="G7" s="4">
        <f t="array" ref="G7">SUM((CHOOSE(WEEKDAY($B$13:$B$30,2),"월","화","수","목","금")=G$6)*($A$13:$A$30=$A7))</f>
        <v>2</v>
      </c>
      <c r="H7" s="4">
        <f t="array" ref="H7">SUM((CHOOSE(WEEKDAY($B$13:$B$30,2),"월","화","수","목","금")=H$6)*($A$13:$A$30=$A7))</f>
        <v>2</v>
      </c>
    </row>
    <row r="8" spans="1:8">
      <c r="A8" s="1" t="s">
        <v>52</v>
      </c>
      <c r="B8" s="6">
        <v>7.0000000000000007E-2</v>
      </c>
      <c r="C8" s="1">
        <f t="array" ref="C8">MEDIAN(IF($A$13:$A$30=A8,$D$13:$D$30))</f>
        <v>175</v>
      </c>
      <c r="D8" s="4">
        <f t="array" ref="D8">SUM((CHOOSE(WEEKDAY($B$13:$B$30,2),"월","화","수","목","금")=D$6)*($A$13:$A$30=$A8))</f>
        <v>0</v>
      </c>
      <c r="E8" s="4">
        <f t="array" ref="E8">SUM((CHOOSE(WEEKDAY($B$13:$B$30,2),"월","화","수","목","금")=E$6)*($A$13:$A$30=$A8))</f>
        <v>1</v>
      </c>
      <c r="F8" s="4">
        <f t="array" ref="F8">SUM((CHOOSE(WEEKDAY($B$13:$B$30,2),"월","화","수","목","금")=F$6)*($A$13:$A$30=$A8))</f>
        <v>1</v>
      </c>
      <c r="G8" s="4">
        <f t="array" ref="G8">SUM((CHOOSE(WEEKDAY($B$13:$B$30,2),"월","화","수","목","금")=G$6)*($A$13:$A$30=$A8))</f>
        <v>3</v>
      </c>
      <c r="H8" s="4">
        <f t="array" ref="H8">SUM((CHOOSE(WEEKDAY($B$13:$B$30,2),"월","화","수","목","금")=H$6)*($A$13:$A$30=$A8))</f>
        <v>1</v>
      </c>
    </row>
    <row r="9" spans="1:8">
      <c r="A9" s="1" t="s">
        <v>53</v>
      </c>
      <c r="B9" s="6">
        <v>0.1</v>
      </c>
      <c r="C9" s="1">
        <f t="array" ref="C9">MEDIAN(IF($A$13:$A$30=A9,$D$13:$D$30))</f>
        <v>165</v>
      </c>
      <c r="D9" s="4">
        <f t="array" ref="D9">SUM((CHOOSE(WEEKDAY($B$13:$B$30,2),"월","화","수","목","금")=D$6)*($A$13:$A$30=$A9))</f>
        <v>1</v>
      </c>
      <c r="E9" s="4">
        <f t="array" ref="E9">SUM((CHOOSE(WEEKDAY($B$13:$B$30,2),"월","화","수","목","금")=E$6)*($A$13:$A$30=$A9))</f>
        <v>3</v>
      </c>
      <c r="F9" s="4">
        <f t="array" ref="F9">SUM((CHOOSE(WEEKDAY($B$13:$B$30,2),"월","화","수","목","금")=F$6)*($A$13:$A$30=$A9))</f>
        <v>1</v>
      </c>
      <c r="G9" s="4">
        <f t="array" ref="G9">SUM((CHOOSE(WEEKDAY($B$13:$B$30,2),"월","화","수","목","금")=G$6)*($A$13:$A$30=$A9))</f>
        <v>1</v>
      </c>
      <c r="H9" s="4">
        <f t="array" ref="H9">SUM((CHOOSE(WEEKDAY($B$13:$B$30,2),"월","화","수","목","금")=H$6)*($A$13:$A$30=$A9))</f>
        <v>2</v>
      </c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>
        <f>IF(D13&lt;=100,HLOOKUP(C13,$B$2:$G$3,2,FALSE)*1.1,HLOOKUP(C13,$B$2:$G$3,2,FALSE))</f>
        <v>15</v>
      </c>
      <c r="F13" s="9">
        <f t="array" ref="F13">D13:D30*E13:E30</f>
        <v>3075</v>
      </c>
      <c r="G13" s="10">
        <f>(1-VLOOKUP(A13,$A$7:$B$9,2,FALSE))*F13</f>
        <v>2921.25</v>
      </c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>
        <f t="shared" ref="E14:E30" si="0">IF(D14&lt;=100,HLOOKUP(C14,$B$2:$G$3,2,FALSE)*1.1,HLOOKUP(C14,$B$2:$G$3,2,FALSE))</f>
        <v>192.50000000000003</v>
      </c>
      <c r="F14" s="9">
        <f t="array" ref="F14">D14:D31*E14:E31</f>
        <v>19250.000000000004</v>
      </c>
      <c r="G14" s="10">
        <f t="shared" ref="G14:G30" si="1">(1-VLOOKUP(A14,$A$7:$B$9,2,FALSE))*F14</f>
        <v>17902.500000000004</v>
      </c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>
        <f t="shared" si="0"/>
        <v>175</v>
      </c>
      <c r="F15" s="9">
        <f t="array" ref="F15">D15:D32*E15:E32</f>
        <v>26250</v>
      </c>
      <c r="G15" s="10">
        <f t="shared" si="1"/>
        <v>23625</v>
      </c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>
        <f t="shared" si="0"/>
        <v>35</v>
      </c>
      <c r="F16" s="9">
        <f t="array" ref="F16">D16:D33*E16:E33</f>
        <v>3675</v>
      </c>
      <c r="G16" s="10">
        <f t="shared" si="1"/>
        <v>3307.5</v>
      </c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>
        <f t="shared" si="0"/>
        <v>16.5</v>
      </c>
      <c r="F17" s="9">
        <f t="array" ref="F17">D17:D34*E17:E34</f>
        <v>1650</v>
      </c>
      <c r="G17" s="10">
        <f t="shared" si="1"/>
        <v>1485</v>
      </c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>
        <f t="shared" si="0"/>
        <v>186</v>
      </c>
      <c r="F18" s="9">
        <f t="array" ref="F18">D18:D35*E18:E35</f>
        <v>37200</v>
      </c>
      <c r="G18" s="10">
        <f t="shared" si="1"/>
        <v>33480</v>
      </c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>
        <f t="shared" si="0"/>
        <v>186</v>
      </c>
      <c r="F19" s="9">
        <f t="array" ref="F19">D19:D36*E19:E36</f>
        <v>31620</v>
      </c>
      <c r="G19" s="10">
        <f t="shared" si="1"/>
        <v>30039</v>
      </c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>
        <f t="shared" si="0"/>
        <v>20</v>
      </c>
      <c r="F20" s="9">
        <f t="array" ref="F20">D20:D37*E20:E37</f>
        <v>3000</v>
      </c>
      <c r="G20" s="10">
        <f t="shared" si="1"/>
        <v>2790</v>
      </c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>
        <f t="shared" si="0"/>
        <v>20</v>
      </c>
      <c r="F21" s="9">
        <f t="array" ref="F21">D21:D38*E21:E38</f>
        <v>4400</v>
      </c>
      <c r="G21" s="10">
        <f t="shared" si="1"/>
        <v>3960</v>
      </c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>
        <f t="shared" si="0"/>
        <v>15</v>
      </c>
      <c r="F22" s="9">
        <f t="array" ref="F22">D22:D39*E22:E39</f>
        <v>1650</v>
      </c>
      <c r="G22" s="10">
        <f t="shared" si="1"/>
        <v>1567.5</v>
      </c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>
        <f t="shared" si="0"/>
        <v>35</v>
      </c>
      <c r="F23" s="9">
        <f t="array" ref="F23">D23:D40*E23:E40</f>
        <v>7000</v>
      </c>
      <c r="G23" s="10">
        <f t="shared" si="1"/>
        <v>6300</v>
      </c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>
        <f t="shared" si="0"/>
        <v>15</v>
      </c>
      <c r="F24" s="9">
        <f t="array" ref="F24">D24:D41*E24:E41</f>
        <v>3000</v>
      </c>
      <c r="G24" s="10">
        <f t="shared" si="1"/>
        <v>2790</v>
      </c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>
        <f t="shared" si="0"/>
        <v>320</v>
      </c>
      <c r="F25" s="9">
        <f t="array" ref="F25">D25:D42*E25:E42</f>
        <v>38720</v>
      </c>
      <c r="G25" s="10">
        <f t="shared" si="1"/>
        <v>36009.599999999999</v>
      </c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>
        <f t="shared" si="0"/>
        <v>15</v>
      </c>
      <c r="F26" s="9">
        <f t="array" ref="F26">D26:D43*E26:E43</f>
        <v>2250</v>
      </c>
      <c r="G26" s="10">
        <f t="shared" si="1"/>
        <v>2025</v>
      </c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>
        <f t="shared" si="0"/>
        <v>175</v>
      </c>
      <c r="F27" s="9">
        <f t="array" ref="F27">D27:D44*E27:E44</f>
        <v>35000</v>
      </c>
      <c r="G27" s="10">
        <f t="shared" si="1"/>
        <v>33250</v>
      </c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>
        <f t="shared" si="0"/>
        <v>35</v>
      </c>
      <c r="F28" s="9">
        <f t="array" ref="F28">D28:D45*E28:E45</f>
        <v>6300</v>
      </c>
      <c r="G28" s="10">
        <f t="shared" si="1"/>
        <v>5670</v>
      </c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>
        <f t="shared" si="0"/>
        <v>186</v>
      </c>
      <c r="F29" s="9">
        <f t="array" ref="F29">D29:D46*E29:E46</f>
        <v>38130</v>
      </c>
      <c r="G29" s="10">
        <f t="shared" si="1"/>
        <v>35460.899999999994</v>
      </c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>
        <f t="shared" si="0"/>
        <v>15</v>
      </c>
      <c r="F30" s="9">
        <f t="array" ref="F30">D30:D47*E30:E47</f>
        <v>3900</v>
      </c>
      <c r="G30" s="10">
        <f t="shared" si="1"/>
        <v>3626.9999999999995</v>
      </c>
    </row>
    <row r="32" spans="1:7">
      <c r="A32" t="s">
        <v>59</v>
      </c>
      <c r="B32" s="25" t="s">
        <v>60</v>
      </c>
      <c r="C32" s="25"/>
      <c r="D32" s="25"/>
      <c r="E32" s="25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 t="str" cm="1">
        <f t="array" ref="E34">ks매출성장평가(C34,D34)</f>
        <v>상승</v>
      </c>
      <c r="F34" s="2">
        <v>600</v>
      </c>
      <c r="G34" s="12" t="str">
        <f>IF(AND(C34&gt;=700,D34&gt;=700,F34&gt;=600,AVERAGE(C34,D34)&gt;=700),"보너스","")</f>
        <v/>
      </c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 t="str" cm="1">
        <f t="array" ref="E35">ks매출성장평가(C35,D35)</f>
        <v>하락</v>
      </c>
      <c r="F35" s="2">
        <v>900</v>
      </c>
      <c r="G35" s="12" t="str">
        <f t="shared" ref="G35:G40" si="2">IF(AND(C35&gt;=700,D35&gt;=700,F35&gt;=600,AVERAGE(C35,D35)&gt;=700),"보너스","")</f>
        <v/>
      </c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 t="str" cm="1">
        <f t="array" ref="E36">ks매출성장평가(C36,D36)</f>
        <v>상승</v>
      </c>
      <c r="F36" s="2">
        <v>550</v>
      </c>
      <c r="G36" s="12" t="str">
        <f t="shared" si="2"/>
        <v/>
      </c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 t="str" cm="1">
        <f t="array" ref="E37">ks매출성장평가(C37,D37)</f>
        <v>하락</v>
      </c>
      <c r="F37" s="2">
        <v>600</v>
      </c>
      <c r="G37" s="12" t="str">
        <f t="shared" si="2"/>
        <v/>
      </c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 t="str" cm="1">
        <f t="array" ref="E38">ks매출성장평가(C38,D38)</f>
        <v>하락</v>
      </c>
      <c r="F38" s="2">
        <v>1250</v>
      </c>
      <c r="G38" s="12" t="str">
        <f t="shared" si="2"/>
        <v>보너스</v>
      </c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 t="str" cm="1">
        <f t="array" ref="E39">ks매출성장평가(C39,D39)</f>
        <v>하락</v>
      </c>
      <c r="F39" s="2">
        <v>1000</v>
      </c>
      <c r="G39" s="12" t="str">
        <f t="shared" si="2"/>
        <v>보너스</v>
      </c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 t="str" cm="1">
        <f t="array" ref="E40">ks매출성장평가(C40,D40)</f>
        <v>상승</v>
      </c>
      <c r="F40" s="2">
        <v>575</v>
      </c>
      <c r="G40" s="12" t="str">
        <f t="shared" si="2"/>
        <v/>
      </c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3"/>
  <sheetViews>
    <sheetView topLeftCell="A4" workbookViewId="0">
      <selection activeCell="A4" sqref="A4"/>
    </sheetView>
  </sheetViews>
  <sheetFormatPr defaultRowHeight="17.399999999999999"/>
  <cols>
    <col min="1" max="2" width="11.8984375" bestFit="1" customWidth="1"/>
    <col min="3" max="3" width="14.09765625" bestFit="1" customWidth="1"/>
    <col min="4" max="4" width="10.8984375" bestFit="1" customWidth="1"/>
    <col min="5" max="6" width="9.296875" bestFit="1" customWidth="1"/>
    <col min="7" max="9" width="10.69921875" bestFit="1" customWidth="1"/>
    <col min="10" max="10" width="9.19921875" bestFit="1" customWidth="1"/>
    <col min="11" max="11" width="10.3984375" bestFit="1" customWidth="1"/>
    <col min="12" max="12" width="9.19921875" bestFit="1" customWidth="1"/>
    <col min="13" max="13" width="10.69921875" bestFit="1" customWidth="1"/>
    <col min="14" max="14" width="9.19921875" bestFit="1" customWidth="1"/>
    <col min="15" max="15" width="10.69921875" bestFit="1" customWidth="1"/>
    <col min="16" max="16" width="10.3984375" bestFit="1" customWidth="1"/>
    <col min="17" max="17" width="10.69921875" bestFit="1" customWidth="1"/>
    <col min="18" max="18" width="10.8984375" bestFit="1" customWidth="1"/>
    <col min="19" max="30" width="14.19921875" bestFit="1" customWidth="1"/>
    <col min="31" max="31" width="14.8984375" bestFit="1" customWidth="1"/>
    <col min="32" max="33" width="18.796875" bestFit="1" customWidth="1"/>
  </cols>
  <sheetData>
    <row r="1" spans="1:6">
      <c r="A1" s="31" t="s">
        <v>184</v>
      </c>
      <c r="B1" t="s">
        <v>187</v>
      </c>
    </row>
    <row r="3" spans="1:6">
      <c r="A3" s="33"/>
      <c r="B3" s="33"/>
      <c r="C3" s="33"/>
      <c r="D3" s="34" t="s">
        <v>183</v>
      </c>
      <c r="E3" s="33"/>
      <c r="F3" s="33"/>
    </row>
    <row r="4" spans="1:6">
      <c r="A4" s="34" t="s">
        <v>191</v>
      </c>
      <c r="B4" s="34" t="s">
        <v>185</v>
      </c>
      <c r="C4" s="34" t="s">
        <v>190</v>
      </c>
      <c r="D4" s="36" t="s">
        <v>188</v>
      </c>
      <c r="E4" s="36" t="s">
        <v>189</v>
      </c>
      <c r="F4" s="36" t="s">
        <v>186</v>
      </c>
    </row>
    <row r="5" spans="1:6">
      <c r="A5" s="33" t="s">
        <v>192</v>
      </c>
      <c r="B5" s="33"/>
      <c r="C5" s="33"/>
      <c r="D5" s="22"/>
      <c r="E5" s="22"/>
      <c r="F5" s="22"/>
    </row>
    <row r="6" spans="1:6">
      <c r="A6" s="33"/>
      <c r="B6" s="35">
        <v>0.46180555555555558</v>
      </c>
      <c r="C6" s="33"/>
      <c r="D6" s="22"/>
      <c r="E6" s="22"/>
      <c r="F6" s="22"/>
    </row>
    <row r="7" spans="1:6">
      <c r="A7" s="33"/>
      <c r="B7" s="33"/>
      <c r="C7" s="33" t="s">
        <v>194</v>
      </c>
      <c r="D7" s="22" t="s">
        <v>198</v>
      </c>
      <c r="E7" s="22" t="s">
        <v>198</v>
      </c>
      <c r="F7" s="22">
        <v>6</v>
      </c>
    </row>
    <row r="8" spans="1:6">
      <c r="A8" s="33"/>
      <c r="B8" s="33"/>
      <c r="C8" s="33" t="s">
        <v>196</v>
      </c>
      <c r="D8" s="32" t="s">
        <v>198</v>
      </c>
      <c r="E8" s="32" t="s">
        <v>198</v>
      </c>
      <c r="F8" s="32">
        <v>460000</v>
      </c>
    </row>
    <row r="9" spans="1:6">
      <c r="A9" s="33"/>
      <c r="B9" s="35">
        <v>0.47152777777777777</v>
      </c>
      <c r="C9" s="33"/>
      <c r="D9" s="22"/>
      <c r="E9" s="22"/>
      <c r="F9" s="22"/>
    </row>
    <row r="10" spans="1:6">
      <c r="A10" s="33"/>
      <c r="B10" s="33"/>
      <c r="C10" s="33" t="s">
        <v>194</v>
      </c>
      <c r="D10" s="22" t="s">
        <v>198</v>
      </c>
      <c r="E10" s="22" t="s">
        <v>198</v>
      </c>
      <c r="F10" s="22">
        <v>2</v>
      </c>
    </row>
    <row r="11" spans="1:6">
      <c r="A11" s="33"/>
      <c r="B11" s="33"/>
      <c r="C11" s="33" t="s">
        <v>196</v>
      </c>
      <c r="D11" s="32" t="s">
        <v>198</v>
      </c>
      <c r="E11" s="32" t="s">
        <v>198</v>
      </c>
      <c r="F11" s="32">
        <v>300000</v>
      </c>
    </row>
    <row r="12" spans="1:6">
      <c r="A12" s="33" t="s">
        <v>193</v>
      </c>
      <c r="B12" s="33"/>
      <c r="C12" s="33"/>
      <c r="D12" s="22"/>
      <c r="E12" s="22"/>
      <c r="F12" s="22"/>
    </row>
    <row r="13" spans="1:6">
      <c r="A13" s="33"/>
      <c r="B13" s="35">
        <v>0.54513888888888884</v>
      </c>
      <c r="C13" s="33"/>
      <c r="D13" s="22"/>
      <c r="E13" s="22"/>
      <c r="F13" s="22"/>
    </row>
    <row r="14" spans="1:6">
      <c r="A14" s="33"/>
      <c r="B14" s="33"/>
      <c r="C14" s="33" t="s">
        <v>194</v>
      </c>
      <c r="D14" s="22">
        <v>1</v>
      </c>
      <c r="E14" s="22" t="s">
        <v>198</v>
      </c>
      <c r="F14" s="22" t="s">
        <v>198</v>
      </c>
    </row>
    <row r="15" spans="1:6">
      <c r="A15" s="33"/>
      <c r="B15" s="33"/>
      <c r="C15" s="33" t="s">
        <v>196</v>
      </c>
      <c r="D15" s="32">
        <v>2560000</v>
      </c>
      <c r="E15" s="32" t="s">
        <v>198</v>
      </c>
      <c r="F15" s="32" t="s">
        <v>198</v>
      </c>
    </row>
    <row r="16" spans="1:6">
      <c r="A16" s="33"/>
      <c r="B16" s="35">
        <v>0.63888888888888884</v>
      </c>
      <c r="C16" s="33"/>
      <c r="D16" s="22"/>
      <c r="E16" s="22"/>
      <c r="F16" s="22"/>
    </row>
    <row r="17" spans="1:6">
      <c r="A17" s="33"/>
      <c r="B17" s="33"/>
      <c r="C17" s="33" t="s">
        <v>194</v>
      </c>
      <c r="D17" s="22" t="s">
        <v>198</v>
      </c>
      <c r="E17" s="22">
        <v>12</v>
      </c>
      <c r="F17" s="22" t="s">
        <v>198</v>
      </c>
    </row>
    <row r="18" spans="1:6">
      <c r="A18" s="33"/>
      <c r="B18" s="33"/>
      <c r="C18" s="33" t="s">
        <v>196</v>
      </c>
      <c r="D18" s="32" t="s">
        <v>198</v>
      </c>
      <c r="E18" s="32">
        <v>585000</v>
      </c>
      <c r="F18" s="32" t="s">
        <v>198</v>
      </c>
    </row>
    <row r="19" spans="1:6">
      <c r="A19" s="33"/>
      <c r="B19" s="35">
        <v>0.6743055555555556</v>
      </c>
      <c r="C19" s="33"/>
      <c r="D19" s="22"/>
      <c r="E19" s="22"/>
      <c r="F19" s="22"/>
    </row>
    <row r="20" spans="1:6">
      <c r="A20" s="33"/>
      <c r="B20" s="33"/>
      <c r="C20" s="33" t="s">
        <v>194</v>
      </c>
      <c r="D20" s="22" t="s">
        <v>198</v>
      </c>
      <c r="E20" s="22">
        <v>8</v>
      </c>
      <c r="F20" s="22" t="s">
        <v>198</v>
      </c>
    </row>
    <row r="21" spans="1:6">
      <c r="A21" s="33"/>
      <c r="B21" s="33"/>
      <c r="C21" s="33" t="s">
        <v>196</v>
      </c>
      <c r="D21" s="32" t="s">
        <v>198</v>
      </c>
      <c r="E21" s="32">
        <v>588000</v>
      </c>
      <c r="F21" s="32" t="s">
        <v>198</v>
      </c>
    </row>
    <row r="22" spans="1:6">
      <c r="A22" s="33" t="s">
        <v>195</v>
      </c>
      <c r="B22" s="33"/>
      <c r="C22" s="33"/>
      <c r="D22" s="22">
        <v>1</v>
      </c>
      <c r="E22" s="22">
        <v>10</v>
      </c>
      <c r="F22" s="22">
        <v>4</v>
      </c>
    </row>
    <row r="23" spans="1:6">
      <c r="A23" s="33" t="s">
        <v>197</v>
      </c>
      <c r="B23" s="33"/>
      <c r="C23" s="33"/>
      <c r="D23" s="32">
        <v>2560000</v>
      </c>
      <c r="E23" s="32">
        <v>586500</v>
      </c>
      <c r="F23" s="32">
        <v>380000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workbookViewId="0">
      <selection activeCell="D5" sqref="D5"/>
    </sheetView>
  </sheetViews>
  <sheetFormatPr defaultRowHeight="17.399999999999999"/>
  <cols>
    <col min="1" max="1" width="2.69921875" customWidth="1"/>
    <col min="6" max="6" width="10.8984375" bestFit="1" customWidth="1"/>
  </cols>
  <sheetData>
    <row r="2" spans="2:6">
      <c r="B2" t="s">
        <v>106</v>
      </c>
    </row>
    <row r="3" spans="2:6" ht="19.2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 hidden="1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 hidden="1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 hidden="1">
      <c r="B8" s="14">
        <v>2210</v>
      </c>
      <c r="C8" s="14" t="s">
        <v>89</v>
      </c>
      <c r="D8" s="14" t="s">
        <v>18</v>
      </c>
      <c r="E8" s="14" t="s">
        <v>86</v>
      </c>
      <c r="F8" s="15">
        <v>64250</v>
      </c>
    </row>
    <row r="9" spans="2:6" hidden="1">
      <c r="B9" s="14">
        <v>3425</v>
      </c>
      <c r="C9" s="14" t="s">
        <v>90</v>
      </c>
      <c r="D9" s="14" t="s">
        <v>18</v>
      </c>
      <c r="E9" s="14" t="s">
        <v>91</v>
      </c>
      <c r="F9" s="15">
        <v>54000</v>
      </c>
    </row>
    <row r="10" spans="2:6" hidden="1">
      <c r="B10" s="14">
        <v>2106</v>
      </c>
      <c r="C10" s="14" t="s">
        <v>92</v>
      </c>
      <c r="D10" s="14" t="s">
        <v>110</v>
      </c>
      <c r="E10" s="14" t="s">
        <v>86</v>
      </c>
      <c r="F10" s="15">
        <v>102500</v>
      </c>
    </row>
    <row r="11" spans="2:6" hidden="1">
      <c r="B11" s="14">
        <v>2208</v>
      </c>
      <c r="C11" s="14" t="s">
        <v>93</v>
      </c>
      <c r="D11" s="14" t="s">
        <v>12</v>
      </c>
      <c r="E11" s="14" t="s">
        <v>86</v>
      </c>
      <c r="F11" s="15">
        <v>56520</v>
      </c>
    </row>
    <row r="12" spans="2:6">
      <c r="B12" s="14">
        <v>3321</v>
      </c>
      <c r="C12" s="14" t="s">
        <v>111</v>
      </c>
      <c r="D12" s="14" t="s">
        <v>18</v>
      </c>
      <c r="E12" s="14" t="s">
        <v>84</v>
      </c>
      <c r="F12" s="15">
        <v>58000</v>
      </c>
    </row>
    <row r="13" spans="2:6" hidden="1">
      <c r="B13" s="14">
        <v>1003</v>
      </c>
      <c r="C13" s="14" t="s">
        <v>94</v>
      </c>
      <c r="D13" s="14" t="s">
        <v>95</v>
      </c>
      <c r="E13" s="14" t="s">
        <v>96</v>
      </c>
      <c r="F13" s="15">
        <v>56800</v>
      </c>
    </row>
    <row r="14" spans="2:6" hidden="1">
      <c r="B14" s="14">
        <v>3424</v>
      </c>
      <c r="C14" s="14" t="s">
        <v>97</v>
      </c>
      <c r="D14" s="14" t="s">
        <v>112</v>
      </c>
      <c r="E14" s="14" t="s">
        <v>91</v>
      </c>
      <c r="F14" s="15">
        <v>85110</v>
      </c>
    </row>
    <row r="15" spans="2:6" hidden="1">
      <c r="B15" s="14">
        <v>2107</v>
      </c>
      <c r="C15" s="14" t="s">
        <v>98</v>
      </c>
      <c r="D15" s="14" t="s">
        <v>18</v>
      </c>
      <c r="E15" s="14" t="s">
        <v>86</v>
      </c>
      <c r="F15" s="15">
        <v>62500</v>
      </c>
    </row>
    <row r="16" spans="2:6" hidden="1">
      <c r="B16" s="14">
        <v>3112</v>
      </c>
      <c r="C16" s="14" t="s">
        <v>99</v>
      </c>
      <c r="D16" s="14" t="s">
        <v>12</v>
      </c>
      <c r="E16" s="14" t="s">
        <v>88</v>
      </c>
      <c r="F16" s="15">
        <v>95620</v>
      </c>
    </row>
    <row r="17" spans="2:6">
      <c r="B17" s="14">
        <v>3323</v>
      </c>
      <c r="C17" s="14" t="s">
        <v>100</v>
      </c>
      <c r="D17" s="14" t="s">
        <v>18</v>
      </c>
      <c r="E17" s="14" t="s">
        <v>84</v>
      </c>
      <c r="F17" s="15">
        <v>46200</v>
      </c>
    </row>
    <row r="18" spans="2:6" hidden="1">
      <c r="B18" s="14">
        <v>2209</v>
      </c>
      <c r="C18" s="14" t="s">
        <v>101</v>
      </c>
      <c r="D18" s="14" t="s">
        <v>18</v>
      </c>
      <c r="E18" s="14" t="s">
        <v>86</v>
      </c>
      <c r="F18" s="15">
        <v>46330</v>
      </c>
    </row>
    <row r="19" spans="2:6" hidden="1">
      <c r="B19" s="14">
        <v>4029</v>
      </c>
      <c r="C19" s="14" t="s">
        <v>102</v>
      </c>
      <c r="D19" s="14" t="s">
        <v>112</v>
      </c>
      <c r="E19" s="14" t="s">
        <v>103</v>
      </c>
      <c r="F19" s="15">
        <v>72533</v>
      </c>
    </row>
    <row r="20" spans="2:6" hidden="1">
      <c r="B20" s="14">
        <v>3217</v>
      </c>
      <c r="C20" s="14" t="s">
        <v>104</v>
      </c>
      <c r="D20" s="14" t="s">
        <v>18</v>
      </c>
      <c r="E20" s="14" t="s">
        <v>105</v>
      </c>
      <c r="F20" s="15">
        <v>32560</v>
      </c>
    </row>
  </sheetData>
  <autoFilter ref="B3:F20" xr:uid="{DF116115-0121-471D-8F72-6B9E2FD83D8B}">
    <filterColumn colId="3">
      <customFilters and="1">
        <customFilter val="영업*"/>
        <customFilter val="*3*"/>
      </customFilters>
    </filterColumn>
  </autoFilter>
  <phoneticPr fontId="1" type="noConversion"/>
  <conditionalFormatting sqref="F4:F20">
    <cfRule type="cellIs" dxfId="0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topLeftCell="A7" workbookViewId="0"/>
  </sheetViews>
  <sheetFormatPr defaultRowHeight="17.399999999999999"/>
  <cols>
    <col min="1" max="1" width="2" customWidth="1"/>
  </cols>
  <sheetData>
    <row r="1" spans="2:7">
      <c r="B1" s="26" t="s">
        <v>113</v>
      </c>
      <c r="C1" s="26"/>
      <c r="D1" s="26"/>
      <c r="E1" s="26"/>
      <c r="F1" s="26"/>
      <c r="G1" s="26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F14" sqref="F14"/>
    </sheetView>
  </sheetViews>
  <sheetFormatPr defaultRowHeight="17.399999999999999"/>
  <cols>
    <col min="2" max="3" width="5.19921875" bestFit="1" customWidth="1"/>
    <col min="9" max="9" width="13.09765625" bestFit="1" customWidth="1"/>
  </cols>
  <sheetData>
    <row r="1" spans="1:9" ht="25.2">
      <c r="A1" s="27" t="s">
        <v>127</v>
      </c>
      <c r="B1" s="27"/>
      <c r="C1" s="27"/>
      <c r="D1" s="27"/>
      <c r="E1" s="27"/>
      <c r="F1" s="27"/>
      <c r="G1" s="27"/>
      <c r="H1" s="27"/>
      <c r="I1" s="27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37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37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37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37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37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37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37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37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37">
        <v>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8"/>
  <sheetViews>
    <sheetView tabSelected="1" workbookViewId="0">
      <selection activeCell="A7" sqref="A7:F7"/>
    </sheetView>
  </sheetViews>
  <sheetFormatPr defaultRowHeight="17.399999999999999"/>
  <cols>
    <col min="1" max="1" width="13.19921875" customWidth="1"/>
  </cols>
  <sheetData>
    <row r="1" spans="1:11" ht="24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45665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45665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45665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/>
      <c r="E7" s="22"/>
      <c r="J7" t="s">
        <v>165</v>
      </c>
      <c r="K7">
        <v>1000</v>
      </c>
    </row>
    <row r="8" spans="1:11">
      <c r="J8" t="s">
        <v>167</v>
      </c>
      <c r="K8">
        <v>800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레코드판매량">
          <controlPr defaultSize="0" autoLine="0" r:id="rId5">
            <anchor moveWithCells="1">
              <from>
                <xdr:col>6</xdr:col>
                <xdr:colOff>525780</xdr:colOff>
                <xdr:row>0</xdr:row>
                <xdr:rowOff>220980</xdr:rowOff>
              </from>
              <to>
                <xdr:col>8</xdr:col>
                <xdr:colOff>411480</xdr:colOff>
                <xdr:row>2</xdr:row>
                <xdr:rowOff>99060</xdr:rowOff>
              </to>
            </anchor>
          </controlPr>
        </control>
      </mc:Choice>
      <mc:Fallback>
        <control shapeId="2049" r:id="rId4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2023-05-11T11:47:16Z</dcterms:created>
  <dcterms:modified xsi:type="dcterms:W3CDTF">2025-11-26T08:53:17Z</dcterms:modified>
</cp:coreProperties>
</file>