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0173dc45827ccc/바탕 화면/2025_기본서_컴활1급실기_250715/01 엑셀/03 기본모의고사/"/>
    </mc:Choice>
  </mc:AlternateContent>
  <xr:revisionPtr revIDLastSave="268" documentId="13_ncr:1_{665CB3EA-7FF6-4EC5-B908-2EBA0E12AC69}" xr6:coauthVersionLast="47" xr6:coauthVersionMax="47" xr10:uidLastSave="{8F419A18-AC53-4C86-94F5-C5509C433453}"/>
  <bookViews>
    <workbookView xWindow="-108" yWindow="-108" windowWidth="23256" windowHeight="12456" tabRatio="806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 a="1"/>
  <c r="D7" i="2" s="1"/>
  <c r="D8" i="2" a="1"/>
  <c r="D8" i="2" s="1"/>
  <c r="E8" i="2" a="1"/>
  <c r="E8" i="2" s="1"/>
  <c r="F8" i="2" a="1"/>
  <c r="F8" i="2" s="1"/>
  <c r="G8" i="2" a="1"/>
  <c r="G8" i="2"/>
  <c r="H8" i="2" a="1"/>
  <c r="H8" i="2"/>
  <c r="D9" i="2" a="1"/>
  <c r="D9" i="2"/>
  <c r="E9" i="2" a="1"/>
  <c r="E9" i="2" s="1"/>
  <c r="F9" i="2" a="1"/>
  <c r="F9" i="2" s="1"/>
  <c r="G9" i="2" a="1"/>
  <c r="G9" i="2" s="1"/>
  <c r="H9" i="2" a="1"/>
  <c r="H9" i="2" s="1"/>
  <c r="E7" i="2" a="1"/>
  <c r="E7" i="2" s="1"/>
  <c r="F7" i="2" a="1"/>
  <c r="F7" i="2" s="1"/>
  <c r="G7" i="2" a="1"/>
  <c r="G7" i="2" s="1"/>
  <c r="H7" i="2" a="1"/>
  <c r="H7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3" i="2"/>
  <c r="G35" i="2"/>
  <c r="G36" i="2"/>
  <c r="G37" i="2"/>
  <c r="G38" i="2"/>
  <c r="G39" i="2"/>
  <c r="G40" i="2"/>
  <c r="G34" i="2"/>
  <c r="F14" i="2" a="1"/>
  <c r="F14" i="2"/>
  <c r="F15" i="2" a="1"/>
  <c r="F15" i="2"/>
  <c r="F16" i="2" a="1"/>
  <c r="F16" i="2"/>
  <c r="F17" i="2" a="1"/>
  <c r="F17" i="2" s="1"/>
  <c r="F18" i="2" a="1"/>
  <c r="F18" i="2"/>
  <c r="F19" i="2" a="1"/>
  <c r="F19" i="2"/>
  <c r="F20" i="2" a="1"/>
  <c r="F20" i="2"/>
  <c r="F21" i="2" a="1"/>
  <c r="F21" i="2"/>
  <c r="F22" i="2" a="1"/>
  <c r="F22" i="2"/>
  <c r="F23" i="2" a="1"/>
  <c r="F23" i="2"/>
  <c r="F24" i="2" a="1"/>
  <c r="F24" i="2"/>
  <c r="F25" i="2" a="1"/>
  <c r="F25" i="2" s="1"/>
  <c r="F26" i="2" a="1"/>
  <c r="F26" i="2"/>
  <c r="F27" i="2" a="1"/>
  <c r="F27" i="2"/>
  <c r="F28" i="2" a="1"/>
  <c r="F28" i="2"/>
  <c r="F29" i="2" a="1"/>
  <c r="F29" i="2"/>
  <c r="F30" i="2" a="1"/>
  <c r="F30" i="2"/>
  <c r="F13" i="2" a="1"/>
  <c r="F13" i="2" s="1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C8" i="2" a="1"/>
  <c r="C8" i="2"/>
  <c r="C9" i="2" a="1"/>
  <c r="C9" i="2"/>
  <c r="C7" i="2" a="1"/>
  <c r="C7" i="2" s="1"/>
  <c r="A26" i="1"/>
  <c r="F6" i="8"/>
  <c r="F7" i="8"/>
  <c r="F8" i="8"/>
  <c r="F9" i="8"/>
  <c r="F10" i="8"/>
  <c r="F11" i="8"/>
  <c r="F12" i="8"/>
  <c r="F5" i="8"/>
  <c r="E34" i="2" a="1"/>
  <c r="E36" i="2" a="1"/>
  <c r="E37" i="2" a="1"/>
  <c r="E38" i="2" a="1"/>
  <c r="E39" i="2" a="1"/>
  <c r="E40" i="2" a="1"/>
  <c r="E35" i="2" a="1"/>
  <c r="E34" i="2" l="1"/>
  <c r="E40" i="2"/>
  <c r="E39" i="2"/>
  <c r="E38" i="2"/>
  <c r="E37" i="2"/>
  <c r="E36" i="2"/>
  <c r="E35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0A8DED-97E2-4236-9CD6-0A83A19A7C7D}" name="MS Access Database_Query" type="1" refreshedVersion="8" background="1">
    <dbPr connection="DSN=MS Access Database;DBQ=C:\Users\정종환\OneDrive\바탕 화면\2025_기본서_컴활1급실기_250715\01 엑셀\03 기본모의고사\가전판매내역.accdb;DefaultDir=C:\Users\정종환\OneDrive\바탕 화면\2025_기본서_컴활1급실기_250715\01 엑셀\03 기본모의고사;DriverId=25;FIL=MS Access;MaxBufferSize=2048;PageTimeout=5;" command="SELECT 제품.제품명, 제품.분류코드, 판매현황.주문시간, 판매현황.수량, 판매현황.판매금액_x000d__x000a_FROM 제품 제품, 판매현황 판매현황_x000d__x000a_WHERE 제품.모델명 = 판매현황.모델명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<sst xmlns="http://schemas.openxmlformats.org/spreadsheetml/2006/main" count="368" uniqueCount="200">
  <si>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</si>
  <si>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</si>
  <si>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</si>
  <si>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</si>
  <si>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</si>
  <si>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</si>
  <si>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</si>
  <si>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</si>
  <si>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</si>
  <si>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</si>
  <si>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</si>
  <si>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</si>
  <si>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</si>
  <si>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</si>
  <si>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</si>
  <si>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</si>
  <si>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</si>
  <si>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</si>
  <si>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</si>
  <si>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</si>
  <si>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</si>
  <si>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</si>
  <si>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</si>
  <si>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</si>
  <si>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</si>
  <si>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</si>
  <si>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</si>
  <si>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</si>
  <si>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</si>
  <si>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</si>
  <si>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</si>
  <si>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</si>
  <si>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</si>
  <si>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</si>
  <si>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</si>
  <si>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</si>
  <si>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</si>
  <si>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</si>
  <si>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</si>
  <si>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</si>
  <si>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</si>
  <si>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</si>
  <si>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</si>
  <si>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</si>
  <si>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</si>
  <si>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</si>
  <si>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</si>
  <si>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</si>
  <si>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</si>
  <si>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</si>
  <si>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</si>
  <si>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</si>
  <si>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</si>
  <si>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</si>
  <si>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</si>
  <si>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</si>
  <si>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</si>
  <si>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</si>
  <si>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</si>
  <si>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</si>
  <si>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</si>
  <si>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</si>
  <si>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</si>
  <si>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</si>
  <si>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</si>
  <si>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</si>
  <si>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</si>
  <si>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</si>
  <si>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</si>
  <si>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</si>
  <si>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</si>
  <si>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</si>
  <si>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</si>
  <si>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</si>
  <si>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</si>
  <si>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</si>
  <si>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</si>
  <si>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</si>
  <si>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</si>
  <si>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</si>
  <si>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</si>
  <si>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</si>
  <si>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</si>
  <si>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</si>
  <si>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</si>
  <si>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</si>
  <si>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</si>
  <si>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</si>
  <si>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</si>
  <si>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</si>
  <si>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</si>
  <si>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</si>
  <si>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</si>
  <si>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</si>
  <si>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</si>
  <si>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</si>
  <si>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</si>
  <si>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</si>
  <si>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</si>
  <si>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</si>
  <si>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</si>
  <si>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</si>
  <si>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</si>
  <si>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</si>
  <si>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</si>
  <si>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</si>
  <si>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</si>
  <si>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</si>
  <si>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</si>
  <si>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</si>
  <si>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</si>
  <si>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</si>
  <si>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</si>
  <si>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</si>
  <si>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</si>
  <si>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</si>
  <si>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</si>
  <si>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</si>
  <si>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</si>
  <si>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</si>
  <si>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</si>
  <si>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</si>
  <si>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</si>
  <si>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</si>
  <si>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</si>
  <si>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</si>
  <si>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</si>
  <si>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</si>
  <si>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</si>
  <si>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</si>
  <si>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</si>
  <si>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</si>
  <si>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</si>
  <si>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</si>
  <si>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</si>
  <si>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</si>
  <si>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</si>
  <si>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</si>
  <si>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</si>
  <si>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</si>
  <si>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</si>
  <si>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</si>
  <si>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</si>
  <si>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</si>
  <si>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</si>
  <si>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</si>
  <si>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</si>
  <si>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</si>
  <si>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</si>
  <si>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</si>
  <si>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</si>
  <si>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</si>
  <si>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</si>
  <si>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</si>
  <si>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</si>
  <si>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</si>
  <si>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</si>
  <si>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</si>
  <si>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</si>
  <si>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</si>
  <si>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</si>
  <si>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</si>
  <si>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</si>
  <si>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</si>
  <si>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</si>
  <si>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</si>
  <si>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</si>
  <si>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</si>
  <si>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</si>
  <si>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</si>
  <si>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</si>
  <si>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</si>
  <si>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</si>
  <si>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</si>
  <si>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</si>
  <si>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</si>
  <si>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</si>
  <si>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</si>
  <si>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</si>
  <si>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</si>
  <si>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</si>
  <si>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</si>
  <si>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</si>
  <si>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분류코드</t>
  </si>
  <si>
    <t>다리미</t>
  </si>
  <si>
    <t>면도기</t>
  </si>
  <si>
    <t>전동치솔</t>
  </si>
  <si>
    <t>소형가전</t>
  </si>
  <si>
    <t>제품명</t>
  </si>
  <si>
    <t>주문시간</t>
  </si>
  <si>
    <t>값</t>
  </si>
  <si>
    <t>주문시간2</t>
  </si>
  <si>
    <t>평균 : 수량</t>
  </si>
  <si>
    <t>전체 평균 : 수량</t>
  </si>
  <si>
    <t>평균 : 판매금액</t>
  </si>
  <si>
    <t>전체 평균 : 판매금액</t>
  </si>
  <si>
    <t>오전</t>
  </si>
  <si>
    <t>오후</t>
  </si>
  <si>
    <t>*</t>
  </si>
  <si>
    <t>컴활1급실기합격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</si>
</sst>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8" formatCode="[=1]&quot;장기근속&quot;;[=2]&quot;10년이상근속&quot;;&quot;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pivotButton="1" applyAlignment="1">
      <alignment horizontal="right" vertical="center"/>
    </xf>
    <xf numFmtId="42" fontId="5" fillId="0" borderId="1" xfId="5" applyFont="1" applyBorder="1"/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39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right"/>
    </dxf>
    <dxf>
      <alignment horizontal="center"/>
    </dxf>
    <dxf>
      <alignment horizontal="right"/>
    </dxf>
    <dxf>
      <alignment horizontal="general"/>
    </dxf>
    <dxf>
      <alignment horizontal="general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center"/>
    </dxf>
    <dxf>
      <alignment horizontal="right"/>
    </dxf>
    <dxf>
      <alignment horizontal="center"/>
    </dxf>
    <dxf>
      <alignment horizontal="right"/>
    </dxf>
    <dxf>
      <alignment horizontal="right"/>
    </dxf>
    <dxf>
      <alignment horizontal="center"/>
    </dxf>
    <dxf>
      <alignment horizontal="center"/>
    </dxf>
    <dxf>
      <alignment horizontal="center"/>
    </dxf>
    <dxf>
      <numFmt numFmtId="0" formatCode="General"/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성적 분석표</a:t>
            </a:r>
          </a:p>
        </c:rich>
      </c:tx>
      <c:overlay val="0"/>
      <c:spPr>
        <a:solidFill>
          <a:schemeClr val="accent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30-43AC-AD3C-40B6AA6BB8A7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name>2 구간의 이동 평균(기말)</c:nam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chemeClr val="tx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12</xdr:row>
      <xdr:rowOff>7620</xdr:rowOff>
    </xdr:from>
    <xdr:to>
      <xdr:col>0</xdr:col>
      <xdr:colOff>655320</xdr:colOff>
      <xdr:row>14</xdr:row>
      <xdr:rowOff>15240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14BECFD0-1DBB-7A12-BAB1-0D357802F62C}"/>
            </a:ext>
          </a:extLst>
        </xdr:cNvPr>
        <xdr:cNvSpPr/>
      </xdr:nvSpPr>
      <xdr:spPr>
        <a:xfrm>
          <a:off x="15240" y="2758440"/>
          <a:ext cx="640080" cy="44958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7620</xdr:colOff>
      <xdr:row>12</xdr:row>
      <xdr:rowOff>15240</xdr:rowOff>
    </xdr:from>
    <xdr:to>
      <xdr:col>3</xdr:col>
      <xdr:colOff>662940</xdr:colOff>
      <xdr:row>14</xdr:row>
      <xdr:rowOff>22860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9311383B-96B3-488A-ACAB-222156C320A8}"/>
            </a:ext>
          </a:extLst>
        </xdr:cNvPr>
        <xdr:cNvSpPr/>
      </xdr:nvSpPr>
      <xdr:spPr>
        <a:xfrm>
          <a:off x="1074420" y="2766060"/>
          <a:ext cx="1051560" cy="44958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525780</xdr:colOff>
          <xdr:row>0</xdr:row>
          <xdr:rowOff>220980</xdr:rowOff>
        </xdr:from>
        <xdr:to>
          <xdr:col>8</xdr:col>
          <xdr:colOff>411480</xdr:colOff>
          <xdr:row>2</xdr:row>
          <xdr:rowOff>99060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정종환" refreshedDate="45875.879257986111" backgroundQuery="1" createdVersion="8" refreshedVersion="8" minRefreshableVersion="3" recordCount="40" xr:uid="{D9FB339E-9BA8-4E44-B7BB-721AFC122176}">
  <cacheSource type="external" connectionId="1"/>
  <cacheFields count="6">
    <cacheField name="제품명" numFmtId="0" sqlType="-9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 sqlType="-9">
      <sharedItems count="3">
        <s v="생활가전"/>
        <s v="주방가전"/>
        <s v="소형가전"/>
      </sharedItems>
    </cacheField>
    <cacheField name="주문시간" numFmtId="0" sqlType="11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5"/>
    </cacheField>
    <cacheField name="수량" numFmtId="0" sqlType="8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 sqlType="8">
      <sharedItems containsSemiMixedTypes="0" containsString="0" containsNumber="1" containsInteger="1" minValue="65000" maxValue="7800000" count="36">
        <n v="750000"/>
        <n v="3750000"/>
        <n v="4500000"/>
        <n v="7800000"/>
        <n v="3900000"/>
        <n v="1300000"/>
        <n v="672000"/>
        <n v="184000"/>
        <n v="460000"/>
        <n v="2250000"/>
        <n v="300000"/>
        <n v="4000000"/>
        <n v="5600000"/>
        <n v="280000"/>
        <n v="910000"/>
        <n v="70000"/>
        <n v="1152000"/>
        <n v="768000"/>
        <n v="2560000"/>
        <n v="896000"/>
        <n v="65000"/>
        <n v="585000"/>
        <n v="336000"/>
        <n v="1344000"/>
        <n v="588000"/>
        <n v="98000"/>
        <n v="240000"/>
        <n v="540000"/>
        <n v="180000"/>
        <n v="270000"/>
        <n v="450000"/>
        <n v="720000"/>
        <n v="952000"/>
        <n v="357000"/>
        <n v="238000"/>
        <n v="350000"/>
      </sharedItems>
    </cacheField>
    <cacheField name="주문시간2" numFmtId="0" databaseField="0">
      <fieldGroup base="2">
        <discretePr count="38">
          <x v="0"/>
          <x v="1"/>
          <x v="2"/>
          <x v="3"/>
          <x v="4"/>
          <x v="5"/>
          <x v="6"/>
          <x v="33"/>
          <x v="7"/>
          <x v="33"/>
          <x v="8"/>
          <x v="9"/>
          <x v="10"/>
          <x v="11"/>
          <x v="12"/>
          <x v="13"/>
          <x v="14"/>
          <x v="15"/>
          <x v="16"/>
          <x v="34"/>
          <x v="17"/>
          <x v="18"/>
          <x v="34"/>
          <x v="19"/>
          <x v="20"/>
          <x v="21"/>
          <x v="34"/>
          <x v="22"/>
          <x v="23"/>
          <x v="24"/>
          <x v="25"/>
          <x v="26"/>
          <x v="27"/>
          <x v="28"/>
          <x v="29"/>
          <x v="30"/>
          <x v="31"/>
          <x v="32"/>
        </discretePr>
        <groupItems count="35">
          <d v="1899-12-30T09:50:00"/>
          <d v="1899-12-30T09:30:00"/>
          <d v="1899-12-30T10:20:00"/>
          <d v="1899-12-30T10:27:00"/>
          <d v="1899-12-30T10:45:00"/>
          <d v="1899-12-30T10:50:00"/>
          <d v="1899-12-30T11:00:00"/>
          <d v="1899-12-30T11:12:00"/>
          <d v="1899-12-30T11:25:00"/>
          <d v="1899-12-30T11:26:00"/>
          <d v="1899-12-30T11:30:00"/>
          <d v="1899-12-30T11:36:00"/>
          <d v="1899-12-30T11:40:00"/>
          <d v="1899-12-30T11:47:00"/>
          <d v="1899-12-30T12:03:00"/>
          <d v="1899-12-30T12:15:00"/>
          <d v="1899-12-30T12:17:00"/>
          <d v="1899-12-30T14:10:00"/>
          <d v="1899-12-30T14:35:00"/>
          <d v="1899-12-30T15:29:00"/>
          <d v="1899-12-30T15:33:00"/>
          <d v="1899-12-30T15:37:00"/>
          <d v="1899-12-30T16:28:00"/>
          <d v="1899-12-30T16:35:00"/>
          <d v="1899-12-30T16:37:00"/>
          <d v="1899-12-30T16:51:00"/>
          <d v="1899-12-30T17:10:00"/>
          <d v="1899-12-30T17:17:00"/>
          <d v="1899-12-30T17:24:00"/>
          <d v="1899-12-30T17:31:00"/>
          <d v="1899-12-30T17:42:00"/>
          <d v="1899-12-30T17:47:00"/>
          <d v="1899-12-30T17:56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x v="0"/>
    <x v="0"/>
    <x v="0"/>
  </r>
  <r>
    <x v="1"/>
    <x v="0"/>
    <x v="1"/>
    <x v="1"/>
    <x v="1"/>
  </r>
  <r>
    <x v="2"/>
    <x v="1"/>
    <x v="2"/>
    <x v="2"/>
    <x v="2"/>
  </r>
  <r>
    <x v="3"/>
    <x v="1"/>
    <x v="3"/>
    <x v="3"/>
    <x v="3"/>
  </r>
  <r>
    <x v="1"/>
    <x v="0"/>
    <x v="4"/>
    <x v="4"/>
    <x v="4"/>
  </r>
  <r>
    <x v="4"/>
    <x v="0"/>
    <x v="4"/>
    <x v="4"/>
    <x v="5"/>
  </r>
  <r>
    <x v="2"/>
    <x v="1"/>
    <x v="5"/>
    <x v="5"/>
    <x v="6"/>
  </r>
  <r>
    <x v="1"/>
    <x v="0"/>
    <x v="6"/>
    <x v="3"/>
    <x v="7"/>
  </r>
  <r>
    <x v="5"/>
    <x v="2"/>
    <x v="7"/>
    <x v="4"/>
    <x v="8"/>
  </r>
  <r>
    <x v="6"/>
    <x v="0"/>
    <x v="8"/>
    <x v="6"/>
    <x v="9"/>
  </r>
  <r>
    <x v="5"/>
    <x v="2"/>
    <x v="9"/>
    <x v="3"/>
    <x v="10"/>
  </r>
  <r>
    <x v="7"/>
    <x v="1"/>
    <x v="10"/>
    <x v="7"/>
    <x v="10"/>
  </r>
  <r>
    <x v="7"/>
    <x v="1"/>
    <x v="11"/>
    <x v="2"/>
    <x v="11"/>
  </r>
  <r>
    <x v="2"/>
    <x v="1"/>
    <x v="12"/>
    <x v="6"/>
    <x v="12"/>
  </r>
  <r>
    <x v="8"/>
    <x v="1"/>
    <x v="13"/>
    <x v="4"/>
    <x v="13"/>
  </r>
  <r>
    <x v="9"/>
    <x v="1"/>
    <x v="14"/>
    <x v="8"/>
    <x v="13"/>
  </r>
  <r>
    <x v="6"/>
    <x v="0"/>
    <x v="15"/>
    <x v="2"/>
    <x v="14"/>
  </r>
  <r>
    <x v="9"/>
    <x v="1"/>
    <x v="16"/>
    <x v="7"/>
    <x v="15"/>
  </r>
  <r>
    <x v="2"/>
    <x v="1"/>
    <x v="17"/>
    <x v="4"/>
    <x v="13"/>
  </r>
  <r>
    <x v="10"/>
    <x v="0"/>
    <x v="17"/>
    <x v="2"/>
    <x v="16"/>
  </r>
  <r>
    <x v="7"/>
    <x v="1"/>
    <x v="18"/>
    <x v="8"/>
    <x v="17"/>
  </r>
  <r>
    <x v="11"/>
    <x v="2"/>
    <x v="19"/>
    <x v="0"/>
    <x v="18"/>
  </r>
  <r>
    <x v="8"/>
    <x v="1"/>
    <x v="20"/>
    <x v="3"/>
    <x v="19"/>
  </r>
  <r>
    <x v="9"/>
    <x v="1"/>
    <x v="21"/>
    <x v="7"/>
    <x v="20"/>
  </r>
  <r>
    <x v="12"/>
    <x v="2"/>
    <x v="22"/>
    <x v="1"/>
    <x v="21"/>
  </r>
  <r>
    <x v="3"/>
    <x v="1"/>
    <x v="23"/>
    <x v="6"/>
    <x v="22"/>
  </r>
  <r>
    <x v="9"/>
    <x v="1"/>
    <x v="24"/>
    <x v="9"/>
    <x v="23"/>
  </r>
  <r>
    <x v="4"/>
    <x v="0"/>
    <x v="25"/>
    <x v="0"/>
    <x v="19"/>
  </r>
  <r>
    <x v="12"/>
    <x v="2"/>
    <x v="26"/>
    <x v="7"/>
    <x v="24"/>
  </r>
  <r>
    <x v="0"/>
    <x v="0"/>
    <x v="27"/>
    <x v="4"/>
    <x v="25"/>
  </r>
  <r>
    <x v="10"/>
    <x v="0"/>
    <x v="28"/>
    <x v="2"/>
    <x v="26"/>
  </r>
  <r>
    <x v="9"/>
    <x v="1"/>
    <x v="29"/>
    <x v="10"/>
    <x v="27"/>
  </r>
  <r>
    <x v="2"/>
    <x v="1"/>
    <x v="30"/>
    <x v="11"/>
    <x v="28"/>
  </r>
  <r>
    <x v="13"/>
    <x v="1"/>
    <x v="31"/>
    <x v="7"/>
    <x v="29"/>
  </r>
  <r>
    <x v="8"/>
    <x v="1"/>
    <x v="32"/>
    <x v="8"/>
    <x v="30"/>
  </r>
  <r>
    <x v="2"/>
    <x v="1"/>
    <x v="33"/>
    <x v="2"/>
    <x v="31"/>
  </r>
  <r>
    <x v="8"/>
    <x v="1"/>
    <x v="34"/>
    <x v="6"/>
    <x v="32"/>
  </r>
  <r>
    <x v="9"/>
    <x v="1"/>
    <x v="35"/>
    <x v="3"/>
    <x v="33"/>
  </r>
  <r>
    <x v="8"/>
    <x v="1"/>
    <x v="36"/>
    <x v="7"/>
    <x v="34"/>
  </r>
  <r>
    <x v="10"/>
    <x v="0"/>
    <x v="37"/>
    <x v="4"/>
    <x v="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6BF092-3D00-4B6A-B65A-B6035BA21CDE}" name="피벗 테이블1" cacheId="1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createdVersion="8" indent="0" compact="0" outline="1" outlineData="1" compactData="0" multipleFieldFilters="0" fieldListSortAscending="1">
  <location ref="A3:F23" firstHeaderRow="1" firstDataRow="2" firstDataCol="3" rowPageCount="1" colPageCount="1"/>
  <pivotFields count="6">
    <pivotField axis="axisCol" compact="0" showAll="0">
      <items count="15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  <item t="default"/>
      </items>
    </pivotField>
    <pivotField axis="axisPage" compact="0" showAll="0">
      <items count="4">
        <item x="0"/>
        <item x="2"/>
        <item x="1"/>
        <item t="default"/>
      </items>
    </pivotField>
    <pivotField axis="axisRow" compact="0" showAll="0">
      <items count="39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t="default"/>
      </items>
    </pivotField>
    <pivotField dataField="1" compact="0" showAll="0">
      <items count="13">
        <item x="0"/>
        <item x="3"/>
        <item x="8"/>
        <item x="6"/>
        <item x="4"/>
        <item x="2"/>
        <item x="7"/>
        <item x="5"/>
        <item x="1"/>
        <item x="9"/>
        <item x="11"/>
        <item x="10"/>
        <item t="default"/>
      </items>
    </pivotField>
    <pivotField dataField="1" compact="0" showAll="0">
      <items count="37">
        <item x="20"/>
        <item x="15"/>
        <item x="25"/>
        <item x="28"/>
        <item x="7"/>
        <item x="34"/>
        <item x="26"/>
        <item x="29"/>
        <item x="13"/>
        <item x="10"/>
        <item x="22"/>
        <item x="35"/>
        <item x="33"/>
        <item x="30"/>
        <item x="8"/>
        <item x="27"/>
        <item x="21"/>
        <item x="24"/>
        <item x="6"/>
        <item x="31"/>
        <item x="0"/>
        <item x="17"/>
        <item x="19"/>
        <item x="14"/>
        <item x="32"/>
        <item x="16"/>
        <item x="5"/>
        <item x="23"/>
        <item x="9"/>
        <item x="18"/>
        <item x="1"/>
        <item x="4"/>
        <item x="11"/>
        <item x="2"/>
        <item x="12"/>
        <item x="3"/>
        <item t="default"/>
      </items>
    </pivotField>
    <pivotField axis="axisRow" compact="0" subtotalTop="0" showAll="0" defaultSubtotal="0">
      <items count="35">
        <item x="1"/>
        <item x="0"/>
        <item x="2"/>
        <item x="3"/>
        <item x="4"/>
        <item x="5"/>
        <item x="6"/>
        <item n="오전" x="33"/>
        <item x="7"/>
        <item x="8"/>
        <item x="9"/>
        <item x="10"/>
        <item x="11"/>
        <item x="12"/>
        <item x="13"/>
        <item x="14"/>
        <item x="15"/>
        <item x="16"/>
        <item n="오후" x="34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</pivotFields>
  <rowFields count="3">
    <field x="5"/>
    <field x="2"/>
    <field x="-2"/>
  </rowFields>
  <rowItems count="19">
    <i>
      <x v="7"/>
    </i>
    <i r="1">
      <x v="7"/>
    </i>
    <i r="2">
      <x/>
    </i>
    <i r="2" i="1">
      <x v="1"/>
    </i>
    <i r="1">
      <x v="9"/>
    </i>
    <i r="2">
      <x/>
    </i>
    <i r="2" i="1">
      <x v="1"/>
    </i>
    <i>
      <x v="18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0"/>
  </colFields>
  <colItems count="3">
    <i>
      <x v="5"/>
    </i>
    <i>
      <x v="6"/>
    </i>
    <i>
      <x v="10"/>
    </i>
  </colItems>
  <pageFields count="1">
    <pageField fld="1" item="1" hier="-1"/>
  </pageFields>
  <dataFields count="2">
    <dataField name="평균 : 수량" fld="3" subtotal="average" baseField="2" baseItem="7"/>
    <dataField name="평균 : 판매금액" fld="4" subtotal="average" baseField="2" baseItem="7" numFmtId="41"/>
  </dataFields>
  <formats count="36">
    <format dxfId="0">
      <pivotArea type="origin" dataOnly="0" labelOnly="1" outline="0" fieldPosition="0"/>
    </format>
    <format dxfId="1">
      <pivotArea field="0" type="button" dataOnly="0" labelOnly="1" outline="0" axis="axisCol" fieldPosition="0"/>
    </format>
    <format dxfId="2">
      <pivotArea type="topRight" dataOnly="0" labelOnly="1" outline="0" fieldPosition="0"/>
    </format>
    <format dxfId="3">
      <pivotArea field="2" type="button" dataOnly="0" labelOnly="1" outline="0" axis="axisRow" fieldPosition="1"/>
    </format>
    <format dxfId="4">
      <pivotArea field="-2" type="button" dataOnly="0" labelOnly="1" outline="0" axis="axisRow" fieldPosition="2"/>
    </format>
    <format dxfId="5">
      <pivotArea dataOnly="0" labelOnly="1" outline="0" fieldPosition="0">
        <references count="1">
          <reference field="0" count="3">
            <x v="5"/>
            <x v="6"/>
            <x v="10"/>
          </reference>
        </references>
      </pivotArea>
    </format>
    <format dxfId="6">
      <pivotArea dataOnly="0" labelOnly="1" outline="0" fieldPosition="0">
        <references count="1">
          <reference field="5" count="2">
            <x v="7"/>
            <x v="18"/>
          </reference>
        </references>
      </pivotArea>
    </format>
    <format dxfId="7">
      <pivotArea dataOnly="0" labelOnly="1" outline="0" fieldPosition="0">
        <references count="2">
          <reference field="2" count="2">
            <x v="7"/>
            <x v="9"/>
          </reference>
          <reference field="5" count="1" selected="0">
            <x v="7"/>
          </reference>
        </references>
      </pivotArea>
    </format>
    <format dxfId="8">
      <pivotArea dataOnly="0" labelOnly="1" outline="0" fieldPosition="0">
        <references count="2">
          <reference field="2" count="3">
            <x v="19"/>
            <x v="22"/>
            <x v="26"/>
          </reference>
          <reference field="5" count="1" selected="0">
            <x v="18"/>
          </reference>
        </references>
      </pivotArea>
    </format>
    <format dxfId="9">
      <pivotArea dataOnly="0" labelOnly="1" outline="0" fieldPosition="0">
        <references count="3">
          <reference field="4294967294" count="2">
            <x v="0"/>
            <x v="1"/>
          </reference>
          <reference field="2" count="1" selected="0">
            <x v="7"/>
          </reference>
          <reference field="5" count="1" selected="0">
            <x v="7"/>
          </reference>
        </references>
      </pivotArea>
    </format>
    <format dxfId="10">
      <pivotArea dataOnly="0" labelOnly="1" outline="0" fieldPosition="0">
        <references count="3">
          <reference field="4294967294" count="2">
            <x v="0"/>
            <x v="1"/>
          </reference>
          <reference field="2" count="1" selected="0">
            <x v="9"/>
          </reference>
          <reference field="5" count="1" selected="0">
            <x v="7"/>
          </reference>
        </references>
      </pivotArea>
    </format>
    <format dxfId="11">
      <pivotArea dataOnly="0" labelOnly="1" outline="0" fieldPosition="0">
        <references count="3">
          <reference field="4294967294" count="2">
            <x v="0"/>
            <x v="1"/>
          </reference>
          <reference field="2" count="1" selected="0">
            <x v="19"/>
          </reference>
          <reference field="5" count="1" selected="0">
            <x v="18"/>
          </reference>
        </references>
      </pivotArea>
    </format>
    <format dxfId="12">
      <pivotArea dataOnly="0" labelOnly="1" outline="0" fieldPosition="0">
        <references count="3">
          <reference field="4294967294" count="2">
            <x v="0"/>
            <x v="1"/>
          </reference>
          <reference field="2" count="1" selected="0">
            <x v="22"/>
          </reference>
          <reference field="5" count="1" selected="0">
            <x v="18"/>
          </reference>
        </references>
      </pivotArea>
    </format>
    <format dxfId="13">
      <pivotArea dataOnly="0" labelOnly="1" outline="0" fieldPosition="0">
        <references count="3">
          <reference field="4294967294" count="2">
            <x v="0"/>
            <x v="1"/>
          </reference>
          <reference field="2" count="1" selected="0">
            <x v="26"/>
          </reference>
          <reference field="5" count="1" selected="0">
            <x v="18"/>
          </reference>
        </references>
      </pivotArea>
    </format>
    <format dxfId="14">
      <pivotArea field="5" type="button" dataOnly="0" labelOnly="1" outline="0" axis="axisRow" fieldPosition="0"/>
    </format>
    <format dxfId="15">
      <pivotArea dataOnly="0" labelOnly="1" outline="0" fieldPosition="0">
        <references count="1">
          <reference field="5" count="1">
            <x v="7"/>
          </reference>
        </references>
      </pivotArea>
    </format>
    <format dxfId="16">
      <pivotArea field="5" type="button" dataOnly="0" labelOnly="1" outline="0" axis="axisRow" fieldPosition="0"/>
    </format>
    <format dxfId="17">
      <pivotArea dataOnly="0" labelOnly="1" outline="0" fieldPosition="0">
        <references count="1">
          <reference field="5" count="1">
            <x v="18"/>
          </reference>
        </references>
      </pivotArea>
    </format>
    <format dxfId="18">
      <pivotArea dataOnly="0" labelOnly="1" outline="0" fieldPosition="0">
        <references count="1">
          <reference field="5" count="1">
            <x v="7"/>
          </reference>
        </references>
      </pivotArea>
    </format>
    <format dxfId="19">
      <pivotArea field="5" dataOnly="0" labelOnly="1" grandRow="1" outline="0" axis="axisRow" fieldPosition="0">
        <references count="1">
          <reference field="4294967294" count="1" selected="0">
            <x v="0"/>
          </reference>
        </references>
      </pivotArea>
    </format>
    <format dxfId="20">
      <pivotArea dataOnly="0" labelOnly="1" outline="0" fieldPosition="0">
        <references count="1">
          <reference field="5" count="1">
            <x v="18"/>
          </reference>
        </references>
      </pivotArea>
    </format>
    <format dxfId="21">
      <pivotArea field="5" dataOnly="0" labelOnly="1" grandRow="1" outline="0" axis="axisRow" fieldPosition="0">
        <references count="1">
          <reference field="4294967294" count="1" selected="0">
            <x v="0"/>
          </reference>
        </references>
      </pivotArea>
    </format>
    <format dxfId="22">
      <pivotArea field="5" dataOnly="0" labelOnly="1" grandRow="1" outline="0" axis="axisRow" fieldPosition="0">
        <references count="1">
          <reference field="4294967294" count="1" selected="0">
            <x v="1"/>
          </reference>
        </references>
      </pivotArea>
    </format>
    <format dxfId="23">
      <pivotArea field="5" dataOnly="0" labelOnly="1" grandRow="1" outline="0" axis="axisRow" fieldPosition="0">
        <references count="1">
          <reference field="4294967294" count="1" selected="0">
            <x v="0"/>
          </reference>
        </references>
      </pivotArea>
    </format>
    <format dxfId="24">
      <pivotArea field="5" dataOnly="0" labelOnly="1" grandRow="1" outline="0" axis="axisRow" fieldPosition="0">
        <references count="1">
          <reference field="4294967294" count="1" selected="0">
            <x v="1"/>
          </reference>
        </references>
      </pivotArea>
    </format>
    <format dxfId="25">
      <pivotArea field="5" type="button" dataOnly="0" labelOnly="1" outline="0" axis="axisRow" fieldPosition="0"/>
    </format>
    <format dxfId="26">
      <pivotArea dataOnly="0" labelOnly="1" outline="0" fieldPosition="0">
        <references count="1">
          <reference field="5" count="1">
            <x v="7"/>
          </reference>
        </references>
      </pivotArea>
    </format>
    <format dxfId="27">
      <pivotArea dataOnly="0" labelOnly="1" outline="0" fieldPosition="0">
        <references count="1">
          <reference field="5" count="1">
            <x v="7"/>
          </reference>
        </references>
      </pivotArea>
    </format>
    <format dxfId="28">
      <pivotArea dataOnly="0" labelOnly="1" outline="0" fieldPosition="0">
        <references count="1">
          <reference field="5" count="1">
            <x v="18"/>
          </reference>
        </references>
      </pivotArea>
    </format>
    <format dxfId="29">
      <pivotArea dataOnly="0" labelOnly="1" outline="0" fieldPosition="0">
        <references count="1">
          <reference field="5" count="1">
            <x v="18"/>
          </reference>
        </references>
      </pivotArea>
    </format>
    <format dxfId="30">
      <pivotArea field="5" dataOnly="0" labelOnly="1" grandRow="1" outline="0" axis="axisRow" fieldPosition="0">
        <references count="1">
          <reference field="4294967294" count="1" selected="0">
            <x v="0"/>
          </reference>
        </references>
      </pivotArea>
    </format>
    <format dxfId="31">
      <pivotArea field="5" dataOnly="0" labelOnly="1" grandRow="1" outline="0" axis="axisRow" fieldPosition="0">
        <references count="1">
          <reference field="4294967294" count="1" selected="0">
            <x v="1"/>
          </reference>
        </references>
      </pivotArea>
    </format>
    <format dxfId="32">
      <pivotArea field="5" dataOnly="0" labelOnly="1" grandRow="1" outline="0" axis="axisRow" fieldPosition="0">
        <references count="1">
          <reference field="4294967294" count="1" selected="0">
            <x v="0"/>
          </reference>
        </references>
      </pivotArea>
    </format>
    <format dxfId="33">
      <pivotArea field="5" dataOnly="0" labelOnly="1" grandRow="1" outline="0" axis="axisRow" fieldPosition="0">
        <references count="1">
          <reference field="4294967294" count="1" selected="0">
            <x v="1"/>
          </reference>
        </references>
      </pivotArea>
    </format>
    <format dxfId="34">
      <pivotArea field="5" dataOnly="0" labelOnly="1" grandRow="1" outline="0" axis="axisRow" fieldPosition="0">
        <references count="1">
          <reference field="4294967294" count="1" selected="0">
            <x v="1"/>
          </reference>
        </references>
      </pivotArea>
    </format>
    <format dxfId="3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topLeftCell="A3" workbookViewId="0">
      <selection activeCell="H11" sqref="H11"/>
    </sheetView>
  </sheetViews>
  <sheetFormatPr defaultRowHeight="17.399999999999999"/>
  <cols>
    <col min="2" max="2" width="5.69921875" customWidth="1"/>
    <col min="3" max="7" width="10.8984375" bestFit="1" customWidth="1"/>
    <col min="8" max="8" width="9.09765625" bestFit="1" customWidth="1"/>
    <col min="9" max="9" width="9.3984375" bestFit="1" customWidth="1"/>
  </cols>
  <sheetData>
    <row r="1" spans="1:7">
      <c r="A1" t="s">
        <v>0</v>
      </c>
    </row>
    <row r="2" spans="1:7" ht="21">
      <c r="A2" s="32" t="s">
        <v>1</v>
      </c>
      <c r="B2" s="32"/>
      <c r="C2" s="32"/>
      <c r="D2" s="32"/>
      <c r="E2" s="32"/>
      <c r="F2" s="32"/>
      <c r="G2" s="32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3" t="s">
        <v>182</v>
      </c>
    </row>
    <row r="26" spans="1:7">
      <c r="A26" t="b">
        <f>OR(AND(C4&gt;=3500000, C4&lt;=4000000),G4&gt;=AVERAGE($G$4:$G$23))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36" priority="1">
      <formula>ISEVEN(COLUMN(C$3))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60" zoomScaleNormal="100" workbookViewId="0">
      <selection activeCell="K14" sqref="K14"/>
    </sheetView>
  </sheetViews>
  <sheetFormatPr defaultRowHeight="17.399999999999999"/>
  <cols>
    <col min="4" max="4" width="13" customWidth="1"/>
    <col min="5" max="5" width="10.89843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2">
        <v>44992</v>
      </c>
      <c r="E5" s="3">
        <v>179000</v>
      </c>
      <c r="F5" s="24">
        <f>_xlfn.RANK.EQ(E5,$E$5:$E$12)</f>
        <v>6</v>
      </c>
      <c r="G5" s="25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2">
        <v>44995</v>
      </c>
      <c r="E6" s="3">
        <v>159000</v>
      </c>
      <c r="F6" s="24">
        <f t="shared" ref="F6:F12" si="1">_xlfn.RANK.EQ(E6,$E$5:$E$12)</f>
        <v>8</v>
      </c>
      <c r="G6" s="25" t="str">
        <f t="shared" si="0"/>
        <v>주말출발</v>
      </c>
    </row>
    <row r="7" spans="2:7">
      <c r="B7" s="1" t="s">
        <v>32</v>
      </c>
      <c r="C7" s="1" t="s">
        <v>33</v>
      </c>
      <c r="D7" s="22">
        <v>44999</v>
      </c>
      <c r="E7" s="3">
        <v>459000</v>
      </c>
      <c r="F7" s="24">
        <f t="shared" si="1"/>
        <v>1</v>
      </c>
      <c r="G7" s="25" t="str">
        <f t="shared" si="0"/>
        <v>주중출발</v>
      </c>
    </row>
    <row r="8" spans="2:7">
      <c r="B8" s="1" t="s">
        <v>34</v>
      </c>
      <c r="C8" s="1" t="s">
        <v>33</v>
      </c>
      <c r="D8" s="22">
        <v>44999</v>
      </c>
      <c r="E8" s="3">
        <v>329000</v>
      </c>
      <c r="F8" s="24">
        <f t="shared" si="1"/>
        <v>2</v>
      </c>
      <c r="G8" s="25" t="str">
        <f t="shared" si="0"/>
        <v>주중출발</v>
      </c>
    </row>
    <row r="9" spans="2:7">
      <c r="B9" s="1" t="s">
        <v>35</v>
      </c>
      <c r="C9" s="1" t="s">
        <v>30</v>
      </c>
      <c r="D9" s="22">
        <v>44995</v>
      </c>
      <c r="E9" s="3">
        <v>199000</v>
      </c>
      <c r="F9" s="24">
        <f t="shared" si="1"/>
        <v>5</v>
      </c>
      <c r="G9" s="25" t="str">
        <f t="shared" si="0"/>
        <v>주말출발</v>
      </c>
    </row>
    <row r="10" spans="2:7">
      <c r="B10" s="1" t="s">
        <v>36</v>
      </c>
      <c r="C10" s="1" t="s">
        <v>30</v>
      </c>
      <c r="D10" s="22">
        <v>45002</v>
      </c>
      <c r="E10" s="3">
        <v>169000</v>
      </c>
      <c r="F10" s="24">
        <f t="shared" si="1"/>
        <v>7</v>
      </c>
      <c r="G10" s="25" t="str">
        <f t="shared" si="0"/>
        <v>주말출발</v>
      </c>
    </row>
    <row r="11" spans="2:7">
      <c r="B11" s="1" t="s">
        <v>37</v>
      </c>
      <c r="C11" s="1" t="s">
        <v>30</v>
      </c>
      <c r="D11" s="22">
        <v>44995</v>
      </c>
      <c r="E11" s="3">
        <v>239000</v>
      </c>
      <c r="F11" s="24">
        <f t="shared" si="1"/>
        <v>4</v>
      </c>
      <c r="G11" s="25" t="str">
        <f t="shared" si="0"/>
        <v>주말출발</v>
      </c>
    </row>
    <row r="12" spans="2:7">
      <c r="B12" s="1" t="s">
        <v>38</v>
      </c>
      <c r="C12" s="1" t="s">
        <v>33</v>
      </c>
      <c r="D12" s="22">
        <v>45002</v>
      </c>
      <c r="E12" s="3">
        <v>329000</v>
      </c>
      <c r="F12" s="24">
        <f t="shared" si="1"/>
        <v>2</v>
      </c>
      <c r="G12" s="25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topLeftCell="A22" zoomScaleNormal="100" workbookViewId="0">
      <selection activeCell="I35" sqref="I35"/>
    </sheetView>
  </sheetViews>
  <sheetFormatPr defaultRowHeight="17.399999999999999"/>
  <cols>
    <col min="1" max="1" width="12.09765625" customWidth="1"/>
    <col min="2" max="2" width="15.8984375" customWidth="1"/>
    <col min="3" max="3" width="13.5" customWidth="1"/>
    <col min="5" max="5" width="13" customWidth="1"/>
    <col min="6" max="6" width="12.19921875" customWidth="1"/>
    <col min="7" max="7" width="15" customWidth="1"/>
    <col min="8" max="8" width="14.89843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>MEDIAN(IF(($A$13:$A$30=A7),$D$13:$D$30))</f>
        <v>185</v>
      </c>
      <c r="D7" s="4" cm="1">
        <f t="array" ref="D7">SUM(($A$13:$A$30=$A7)*(CHOOSE(WEEKDAY($B$13:$B$30,2),"월","화","수","목","금")=D$6))</f>
        <v>0</v>
      </c>
      <c r="E7" s="4" cm="1">
        <f t="array" ref="E7">SUM(($A$13:$A$30=$A7)*(CHOOSE(WEEKDAY($B$13:$B$30,2),"월","화","수","목","금")=E$6))</f>
        <v>0</v>
      </c>
      <c r="F7" s="4" cm="1">
        <f t="array" ref="F7">SUM(($A$13:$A$30=$A7)*(CHOOSE(WEEKDAY($B$13:$B$30,2),"월","화","수","목","금")=F$6))</f>
        <v>0</v>
      </c>
      <c r="G7" s="4" cm="1">
        <f t="array" ref="G7">SUM(($A$13:$A$30=$A7)*(CHOOSE(WEEKDAY($B$13:$B$30,2),"월","화","수","목","금")=G$6))</f>
        <v>2</v>
      </c>
      <c r="H7" s="4" cm="1">
        <f t="array" ref="H7">SUM(($A$13:$A$30=$A7)*(CHOOSE(WEEKDAY($B$13:$B$30,2),"월","화","수","목","금")=H$6))</f>
        <v>2</v>
      </c>
    </row>
    <row r="8" spans="1:8">
      <c r="A8" s="1" t="s">
        <v>52</v>
      </c>
      <c r="B8" s="6">
        <v>7.0000000000000007E-2</v>
      </c>
      <c r="C8" s="1">
        <f t="array" ref="C8">MEDIAN(IF(($A$13:$A$30=A8),$D$13:$D$30))</f>
        <v>175</v>
      </c>
      <c r="D8" s="4" cm="1">
        <f t="array" ref="D8">SUM(($A$13:$A$30=$A8)*(CHOOSE(WEEKDAY($B$13:$B$30,2),"월","화","수","목","금")=D$6))</f>
        <v>0</v>
      </c>
      <c r="E8" s="4" cm="1">
        <f t="array" ref="E8">SUM(($A$13:$A$30=$A8)*(CHOOSE(WEEKDAY($B$13:$B$30,2),"월","화","수","목","금")=E$6))</f>
        <v>1</v>
      </c>
      <c r="F8" s="4" cm="1">
        <f t="array" ref="F8">SUM(($A$13:$A$30=$A8)*(CHOOSE(WEEKDAY($B$13:$B$30,2),"월","화","수","목","금")=F$6))</f>
        <v>1</v>
      </c>
      <c r="G8" s="4" cm="1">
        <f t="array" ref="G8">SUM(($A$13:$A$30=$A8)*(CHOOSE(WEEKDAY($B$13:$B$30,2),"월","화","수","목","금")=G$6))</f>
        <v>3</v>
      </c>
      <c r="H8" s="4" cm="1">
        <f t="array" ref="H8">SUM(($A$13:$A$30=$A8)*(CHOOSE(WEEKDAY($B$13:$B$30,2),"월","화","수","목","금")=H$6))</f>
        <v>1</v>
      </c>
    </row>
    <row r="9" spans="1:8">
      <c r="A9" s="1" t="s">
        <v>53</v>
      </c>
      <c r="B9" s="6">
        <v>0.1</v>
      </c>
      <c r="C9" s="1">
        <f t="array" ref="C9">MEDIAN(IF(($A$13:$A$30=A9),$D$13:$D$30))</f>
        <v>165</v>
      </c>
      <c r="D9" s="4" cm="1">
        <f t="array" ref="D9">SUM(($A$13:$A$30=$A9)*(CHOOSE(WEEKDAY($B$13:$B$30,2),"월","화","수","목","금")=D$6))</f>
        <v>1</v>
      </c>
      <c r="E9" s="4" cm="1">
        <f t="array" ref="E9">SUM(($A$13:$A$30=$A9)*(CHOOSE(WEEKDAY($B$13:$B$30,2),"월","화","수","목","금")=E$6))</f>
        <v>3</v>
      </c>
      <c r="F9" s="4" cm="1">
        <f t="array" ref="F9">SUM(($A$13:$A$30=$A9)*(CHOOSE(WEEKDAY($B$13:$B$30,2),"월","화","수","목","금")=F$6))</f>
        <v>1</v>
      </c>
      <c r="G9" s="4" cm="1">
        <f t="array" ref="G9">SUM(($A$13:$A$30=$A9)*(CHOOSE(WEEKDAY($B$13:$B$30,2),"월","화","수","목","금")=G$6))</f>
        <v>1</v>
      </c>
      <c r="H9" s="4" cm="1">
        <f t="array" ref="H9">SUM(($A$13:$A$30=$A9)*(CHOOSE(WEEKDAY($B$13:$B$30,2),"월","화","수","목","금")=H$6))</f>
        <v>2</v>
      </c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>IF(D13&lt;=100,HLOOKUP(C13,$B$2:$G$3,2)+HLOOKUP(C13,$B$2:$G$3,2)*10/100,HLOOKUP(C13,$B$2:$G$3,2))</f>
        <v>15</v>
      </c>
      <c r="F13" s="9">
        <f t="array" ref="F13">E13*D13</f>
        <v>3075</v>
      </c>
      <c r="G13" s="31">
        <f>F13*(1-VLOOKUP(A13,$A$7:$B$9,2,FALSE))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IF(D14&lt;=100,HLOOKUP(C14,$B$2:$G$3,2)+HLOOKUP(C14,$B$2:$G$3,2)*10/100,HLOOKUP(C14,$B$2:$G$3,2))</f>
        <v>192.5</v>
      </c>
      <c r="F14" s="9">
        <f t="array" ref="F14">E14*D14</f>
        <v>19250</v>
      </c>
      <c r="G14" s="31">
        <f>F14*(1-VLOOKUP(A14,$A$7:$B$9,2,0))</f>
        <v>17902.5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f t="array" ref="F15">E15*D15</f>
        <v>26250</v>
      </c>
      <c r="G15" s="31">
        <f t="shared" ref="G15:G30" si="1">F15*(1-VLOOKUP(A15,$A$7:$B$9,2,0))</f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f t="array" ref="F16">E16*D16</f>
        <v>3675</v>
      </c>
      <c r="G16" s="31">
        <f t="shared" si="1"/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f t="array" ref="F17">E17*D17</f>
        <v>1650</v>
      </c>
      <c r="G17" s="31">
        <f t="shared" si="1"/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f t="array" ref="F18">E18*D18</f>
        <v>37200</v>
      </c>
      <c r="G18" s="31">
        <f t="shared" si="1"/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f t="array" ref="F19">E19*D19</f>
        <v>31620</v>
      </c>
      <c r="G19" s="31">
        <f t="shared" si="1"/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f t="array" ref="F20">E20*D20</f>
        <v>3000</v>
      </c>
      <c r="G20" s="31">
        <f t="shared" si="1"/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f t="array" ref="F21">E21*D21</f>
        <v>4400</v>
      </c>
      <c r="G21" s="31">
        <f t="shared" si="1"/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f t="array" ref="F22">E22*D22</f>
        <v>1650</v>
      </c>
      <c r="G22" s="31">
        <f t="shared" si="1"/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f t="array" ref="F23">E23*D23</f>
        <v>7000</v>
      </c>
      <c r="G23" s="31">
        <f t="shared" si="1"/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f t="array" ref="F24">E24*D24</f>
        <v>3000</v>
      </c>
      <c r="G24" s="31">
        <f t="shared" si="1"/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f t="array" ref="F25">E25*D25</f>
        <v>38720</v>
      </c>
      <c r="G25" s="31">
        <f t="shared" si="1"/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f t="array" ref="F26">E26*D26</f>
        <v>2250</v>
      </c>
      <c r="G26" s="31">
        <f>F26*(1-VLOOKUP(A26,$A$7:$B$9,2,0))</f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f t="array" ref="F27">E27*D27</f>
        <v>35000</v>
      </c>
      <c r="G27" s="31">
        <f t="shared" si="1"/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f t="array" ref="F28">E28*D28</f>
        <v>6300</v>
      </c>
      <c r="G28" s="31">
        <f t="shared" si="1"/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f t="array" ref="F29">E29*D29</f>
        <v>38130</v>
      </c>
      <c r="G29" s="31">
        <f t="shared" si="1"/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f t="array" ref="F30">E30*D30</f>
        <v>3900</v>
      </c>
      <c r="G30" s="31">
        <f t="shared" si="1"/>
        <v>3626.9999999999995</v>
      </c>
    </row>
    <row r="32" spans="1:7">
      <c r="A32" t="s">
        <v>59</v>
      </c>
      <c r="B32" s="33" t="s">
        <v>60</v>
      </c>
      <c r="C32" s="33"/>
      <c r="D32" s="33"/>
      <c r="E32" s="33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0" t="str" cm="1">
        <f t="array" ref="E34">ks매출성장평가(C34,D34)</f>
        <v>상승</v>
      </c>
      <c r="F34" s="2">
        <v>600</v>
      </c>
      <c r="G34" s="11" t="str">
        <f>IF(AND(C34&gt;=700,D34&gt;=700,F34&gt;=600,AVERAGE(C34:D34)&gt;=700), "보너스", 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0" t="str" cm="1">
        <f t="array" ref="E35">ks매출성장평가(C35,D35)</f>
        <v>하락</v>
      </c>
      <c r="F35" s="2">
        <v>900</v>
      </c>
      <c r="G35" s="11" t="str">
        <f t="shared" ref="G35:G40" si="2">IF(AND(C35&gt;=700,D35&gt;=700,F35&gt;=600,AVERAGE(C35:D35)&gt;=700), "보너스", 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0" t="str" cm="1">
        <f t="array" ref="E36">ks매출성장평가(C36,D36)</f>
        <v>상승</v>
      </c>
      <c r="F36" s="2">
        <v>550</v>
      </c>
      <c r="G36" s="11" t="str">
        <f t="shared" si="2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0" t="str" cm="1">
        <f t="array" ref="E37">ks매출성장평가(C37,D37)</f>
        <v>하락</v>
      </c>
      <c r="F37" s="2">
        <v>600</v>
      </c>
      <c r="G37" s="11" t="str">
        <f t="shared" si="2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0" t="str" cm="1">
        <f t="array" ref="E38">ks매출성장평가(C38,D38)</f>
        <v>하락</v>
      </c>
      <c r="F38" s="2">
        <v>1250</v>
      </c>
      <c r="G38" s="11" t="str">
        <f t="shared" si="2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0" t="str" cm="1">
        <f t="array" ref="E39">ks매출성장평가(C39,D39)</f>
        <v>하락</v>
      </c>
      <c r="F39" s="2">
        <v>1000</v>
      </c>
      <c r="G39" s="11" t="str">
        <f t="shared" si="2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0" t="str" cm="1">
        <f t="array" ref="E40">ks매출성장평가(C40,D40)</f>
        <v>상승</v>
      </c>
      <c r="F40" s="2">
        <v>575</v>
      </c>
      <c r="G40" s="11" t="str">
        <f t="shared" si="2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topLeftCell="A3" workbookViewId="0">
      <selection activeCell="C12" sqref="C12"/>
    </sheetView>
  </sheetViews>
  <sheetFormatPr defaultRowHeight="17.399999999999999"/>
  <cols>
    <col min="1" max="1" width="24.09765625" bestFit="1" customWidth="1"/>
    <col min="2" max="3" width="14.09765625" bestFit="1" customWidth="1"/>
    <col min="4" max="4" width="10.8984375" bestFit="1" customWidth="1"/>
    <col min="5" max="6" width="9.296875" bestFit="1" customWidth="1"/>
    <col min="7" max="7" width="10.8984375" bestFit="1" customWidth="1"/>
    <col min="8" max="8" width="8.3984375" bestFit="1" customWidth="1"/>
    <col min="9" max="9" width="18.796875" bestFit="1" customWidth="1"/>
    <col min="10" max="10" width="14.19921875" bestFit="1" customWidth="1"/>
    <col min="11" max="11" width="10.296875" bestFit="1" customWidth="1"/>
    <col min="12" max="12" width="14.19921875" bestFit="1" customWidth="1"/>
    <col min="13" max="13" width="10.296875" bestFit="1" customWidth="1"/>
    <col min="14" max="14" width="14.19921875" bestFit="1" customWidth="1"/>
    <col min="15" max="15" width="10.296875" bestFit="1" customWidth="1"/>
    <col min="16" max="16" width="14.19921875" bestFit="1" customWidth="1"/>
    <col min="17" max="17" width="10.296875" bestFit="1" customWidth="1"/>
    <col min="18" max="18" width="14.19921875" bestFit="1" customWidth="1"/>
    <col min="19" max="19" width="10.296875" bestFit="1" customWidth="1"/>
    <col min="20" max="20" width="14.19921875" bestFit="1" customWidth="1"/>
    <col min="21" max="21" width="10.296875" bestFit="1" customWidth="1"/>
    <col min="22" max="22" width="14.19921875" bestFit="1" customWidth="1"/>
    <col min="23" max="23" width="10.296875" bestFit="1" customWidth="1"/>
    <col min="24" max="24" width="14.19921875" bestFit="1" customWidth="1"/>
    <col min="25" max="25" width="10.296875" bestFit="1" customWidth="1"/>
    <col min="26" max="26" width="14.19921875" bestFit="1" customWidth="1"/>
    <col min="27" max="27" width="10.296875" bestFit="1" customWidth="1"/>
    <col min="28" max="28" width="14.19921875" bestFit="1" customWidth="1"/>
    <col min="29" max="29" width="10.296875" bestFit="1" customWidth="1"/>
    <col min="30" max="30" width="18.796875" bestFit="1" customWidth="1"/>
    <col min="31" max="31" width="14.8984375" bestFit="1" customWidth="1"/>
  </cols>
  <sheetData>
    <row r="1" spans="1:6">
      <c r="A1" s="26" t="s">
        <v>183</v>
      </c>
      <c r="B1" t="s">
        <v>187</v>
      </c>
    </row>
    <row r="3" spans="1:6">
      <c r="A3" s="23"/>
      <c r="B3" s="23"/>
      <c r="C3" s="23"/>
      <c r="D3" s="28" t="s">
        <v>188</v>
      </c>
      <c r="E3" s="23"/>
      <c r="F3" s="23"/>
    </row>
    <row r="4" spans="1:6">
      <c r="A4" s="30" t="s">
        <v>191</v>
      </c>
      <c r="B4" s="28" t="s">
        <v>189</v>
      </c>
      <c r="C4" s="28" t="s">
        <v>190</v>
      </c>
      <c r="D4" s="23" t="s">
        <v>184</v>
      </c>
      <c r="E4" s="23" t="s">
        <v>185</v>
      </c>
      <c r="F4" s="23" t="s">
        <v>186</v>
      </c>
    </row>
    <row r="5" spans="1:6">
      <c r="A5" s="23" t="s">
        <v>196</v>
      </c>
      <c r="D5" s="36"/>
      <c r="E5" s="36"/>
      <c r="F5" s="36"/>
    </row>
    <row r="6" spans="1:6">
      <c r="A6" s="23"/>
      <c r="B6" s="29">
        <v>0.46180555555555558</v>
      </c>
      <c r="D6" s="36"/>
      <c r="E6" s="36"/>
      <c r="F6" s="36"/>
    </row>
    <row r="7" spans="1:6">
      <c r="A7" s="23"/>
      <c r="B7" s="23"/>
      <c r="C7" s="23" t="s">
        <v>192</v>
      </c>
      <c r="D7" s="36" t="s">
        <v>198</v>
      </c>
      <c r="E7" s="36" t="s">
        <v>198</v>
      </c>
      <c r="F7" s="36">
        <v>6</v>
      </c>
    </row>
    <row r="8" spans="1:6">
      <c r="A8" s="23"/>
      <c r="B8" s="23"/>
      <c r="C8" s="23" t="s">
        <v>194</v>
      </c>
      <c r="D8" s="27" t="s">
        <v>198</v>
      </c>
      <c r="E8" s="27" t="s">
        <v>198</v>
      </c>
      <c r="F8" s="27">
        <v>460000</v>
      </c>
    </row>
    <row r="9" spans="1:6">
      <c r="A9" s="23"/>
      <c r="B9" s="29">
        <v>0.47152777777777777</v>
      </c>
      <c r="D9" s="36"/>
      <c r="E9" s="36"/>
      <c r="F9" s="36"/>
    </row>
    <row r="10" spans="1:6">
      <c r="A10" s="23"/>
      <c r="B10" s="23"/>
      <c r="C10" s="23" t="s">
        <v>192</v>
      </c>
      <c r="D10" s="36" t="s">
        <v>198</v>
      </c>
      <c r="E10" s="36" t="s">
        <v>198</v>
      </c>
      <c r="F10" s="36">
        <v>2</v>
      </c>
    </row>
    <row r="11" spans="1:6">
      <c r="A11" s="23"/>
      <c r="B11" s="23"/>
      <c r="C11" s="23" t="s">
        <v>194</v>
      </c>
      <c r="D11" s="27" t="s">
        <v>198</v>
      </c>
      <c r="E11" s="27" t="s">
        <v>198</v>
      </c>
      <c r="F11" s="27">
        <v>300000</v>
      </c>
    </row>
    <row r="12" spans="1:6">
      <c r="A12" s="23" t="s">
        <v>197</v>
      </c>
      <c r="D12" s="36"/>
      <c r="E12" s="36"/>
      <c r="F12" s="36"/>
    </row>
    <row r="13" spans="1:6">
      <c r="A13" s="23"/>
      <c r="B13" s="29">
        <v>0.54513888888888884</v>
      </c>
      <c r="D13" s="36"/>
      <c r="E13" s="36"/>
      <c r="F13" s="36"/>
    </row>
    <row r="14" spans="1:6">
      <c r="A14" s="23"/>
      <c r="B14" s="23"/>
      <c r="C14" s="23" t="s">
        <v>192</v>
      </c>
      <c r="D14" s="36">
        <v>1</v>
      </c>
      <c r="E14" s="36" t="s">
        <v>198</v>
      </c>
      <c r="F14" s="36" t="s">
        <v>198</v>
      </c>
    </row>
    <row r="15" spans="1:6">
      <c r="A15" s="23"/>
      <c r="B15" s="23"/>
      <c r="C15" s="23" t="s">
        <v>194</v>
      </c>
      <c r="D15" s="27">
        <v>2560000</v>
      </c>
      <c r="E15" s="27" t="s">
        <v>198</v>
      </c>
      <c r="F15" s="27" t="s">
        <v>198</v>
      </c>
    </row>
    <row r="16" spans="1:6">
      <c r="A16" s="23"/>
      <c r="B16" s="29">
        <v>0.63888888888888884</v>
      </c>
      <c r="D16" s="36"/>
      <c r="E16" s="36"/>
      <c r="F16" s="36"/>
    </row>
    <row r="17" spans="1:6">
      <c r="A17" s="23"/>
      <c r="B17" s="23"/>
      <c r="C17" s="23" t="s">
        <v>192</v>
      </c>
      <c r="D17" s="36" t="s">
        <v>198</v>
      </c>
      <c r="E17" s="36">
        <v>12</v>
      </c>
      <c r="F17" s="36" t="s">
        <v>198</v>
      </c>
    </row>
    <row r="18" spans="1:6">
      <c r="A18" s="23"/>
      <c r="B18" s="23"/>
      <c r="C18" s="23" t="s">
        <v>194</v>
      </c>
      <c r="D18" s="27" t="s">
        <v>198</v>
      </c>
      <c r="E18" s="27">
        <v>585000</v>
      </c>
      <c r="F18" s="27" t="s">
        <v>198</v>
      </c>
    </row>
    <row r="19" spans="1:6">
      <c r="A19" s="23"/>
      <c r="B19" s="29">
        <v>0.6743055555555556</v>
      </c>
      <c r="D19" s="36"/>
      <c r="E19" s="36"/>
      <c r="F19" s="36"/>
    </row>
    <row r="20" spans="1:6">
      <c r="A20" s="23"/>
      <c r="B20" s="23"/>
      <c r="C20" s="23" t="s">
        <v>192</v>
      </c>
      <c r="D20" s="36" t="s">
        <v>198</v>
      </c>
      <c r="E20" s="36">
        <v>8</v>
      </c>
      <c r="F20" s="36" t="s">
        <v>198</v>
      </c>
    </row>
    <row r="21" spans="1:6">
      <c r="A21" s="23"/>
      <c r="B21" s="23"/>
      <c r="C21" s="23" t="s">
        <v>194</v>
      </c>
      <c r="D21" s="27" t="s">
        <v>198</v>
      </c>
      <c r="E21" s="27">
        <v>588000</v>
      </c>
      <c r="F21" s="27" t="s">
        <v>198</v>
      </c>
    </row>
    <row r="22" spans="1:6">
      <c r="A22" s="23" t="s">
        <v>193</v>
      </c>
      <c r="B22" s="23"/>
      <c r="C22" s="23"/>
      <c r="D22" s="36">
        <v>1</v>
      </c>
      <c r="E22" s="36">
        <v>10</v>
      </c>
      <c r="F22" s="36">
        <v>4</v>
      </c>
    </row>
    <row r="23" spans="1:6">
      <c r="A23" s="23" t="s">
        <v>195</v>
      </c>
      <c r="B23" s="23"/>
      <c r="C23" s="23"/>
      <c r="D23" s="27">
        <v>2560000</v>
      </c>
      <c r="E23" s="27">
        <v>586500</v>
      </c>
      <c r="F23" s="27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E20" sqref="E20"/>
    </sheetView>
  </sheetViews>
  <sheetFormatPr defaultRowHeight="17.399999999999999"/>
  <cols>
    <col min="1" max="1" width="2.69921875" customWidth="1"/>
    <col min="6" max="6" width="10.8984375" bestFit="1" customWidth="1"/>
  </cols>
  <sheetData>
    <row r="2" spans="2:6">
      <c r="B2" t="s">
        <v>106</v>
      </c>
    </row>
    <row r="3" spans="2:6" ht="19.2">
      <c r="B3" s="12" t="s">
        <v>80</v>
      </c>
      <c r="C3" s="12" t="s">
        <v>81</v>
      </c>
      <c r="D3" s="12" t="s">
        <v>82</v>
      </c>
      <c r="E3" s="12" t="s">
        <v>83</v>
      </c>
      <c r="F3" s="12" t="s">
        <v>107</v>
      </c>
    </row>
    <row r="4" spans="2:6" hidden="1">
      <c r="B4" s="13">
        <v>3322</v>
      </c>
      <c r="C4" s="13" t="s">
        <v>108</v>
      </c>
      <c r="D4" s="13" t="s">
        <v>18</v>
      </c>
      <c r="E4" s="13" t="s">
        <v>84</v>
      </c>
      <c r="F4" s="14">
        <v>45600</v>
      </c>
    </row>
    <row r="5" spans="2:6" hidden="1">
      <c r="B5" s="13">
        <v>2105</v>
      </c>
      <c r="C5" s="13" t="s">
        <v>85</v>
      </c>
      <c r="D5" s="13" t="s">
        <v>12</v>
      </c>
      <c r="E5" s="13" t="s">
        <v>86</v>
      </c>
      <c r="F5" s="14">
        <v>55850</v>
      </c>
    </row>
    <row r="6" spans="2:6">
      <c r="B6" s="13">
        <v>3115</v>
      </c>
      <c r="C6" s="13" t="s">
        <v>87</v>
      </c>
      <c r="D6" s="13" t="s">
        <v>18</v>
      </c>
      <c r="E6" s="13" t="s">
        <v>88</v>
      </c>
      <c r="F6" s="14">
        <v>35200</v>
      </c>
    </row>
    <row r="7" spans="2:6" hidden="1">
      <c r="B7" s="13">
        <v>3320</v>
      </c>
      <c r="C7" s="13" t="s">
        <v>109</v>
      </c>
      <c r="D7" s="13" t="s">
        <v>12</v>
      </c>
      <c r="E7" s="13" t="s">
        <v>84</v>
      </c>
      <c r="F7" s="14">
        <v>72560</v>
      </c>
    </row>
    <row r="8" spans="2:6" hidden="1">
      <c r="B8" s="13">
        <v>2210</v>
      </c>
      <c r="C8" s="13" t="s">
        <v>89</v>
      </c>
      <c r="D8" s="13" t="s">
        <v>18</v>
      </c>
      <c r="E8" s="13" t="s">
        <v>86</v>
      </c>
      <c r="F8" s="14">
        <v>64250</v>
      </c>
    </row>
    <row r="9" spans="2:6">
      <c r="B9" s="13">
        <v>3425</v>
      </c>
      <c r="C9" s="13" t="s">
        <v>90</v>
      </c>
      <c r="D9" s="13" t="s">
        <v>18</v>
      </c>
      <c r="E9" s="13" t="s">
        <v>91</v>
      </c>
      <c r="F9" s="14">
        <v>54000</v>
      </c>
    </row>
    <row r="10" spans="2:6" hidden="1">
      <c r="B10" s="13">
        <v>2106</v>
      </c>
      <c r="C10" s="13" t="s">
        <v>92</v>
      </c>
      <c r="D10" s="13" t="s">
        <v>110</v>
      </c>
      <c r="E10" s="13" t="s">
        <v>86</v>
      </c>
      <c r="F10" s="14">
        <v>102500</v>
      </c>
    </row>
    <row r="11" spans="2:6" hidden="1">
      <c r="B11" s="13">
        <v>2208</v>
      </c>
      <c r="C11" s="13" t="s">
        <v>93</v>
      </c>
      <c r="D11" s="13" t="s">
        <v>12</v>
      </c>
      <c r="E11" s="13" t="s">
        <v>86</v>
      </c>
      <c r="F11" s="14">
        <v>56520</v>
      </c>
    </row>
    <row r="12" spans="2:6" hidden="1">
      <c r="B12" s="13">
        <v>3321</v>
      </c>
      <c r="C12" s="13" t="s">
        <v>111</v>
      </c>
      <c r="D12" s="13" t="s">
        <v>18</v>
      </c>
      <c r="E12" s="13" t="s">
        <v>84</v>
      </c>
      <c r="F12" s="14">
        <v>58000</v>
      </c>
    </row>
    <row r="13" spans="2:6" hidden="1">
      <c r="B13" s="13">
        <v>1003</v>
      </c>
      <c r="C13" s="13" t="s">
        <v>94</v>
      </c>
      <c r="D13" s="13" t="s">
        <v>95</v>
      </c>
      <c r="E13" s="13" t="s">
        <v>96</v>
      </c>
      <c r="F13" s="14">
        <v>56800</v>
      </c>
    </row>
    <row r="14" spans="2:6">
      <c r="B14" s="13">
        <v>3424</v>
      </c>
      <c r="C14" s="13" t="s">
        <v>97</v>
      </c>
      <c r="D14" s="13" t="s">
        <v>112</v>
      </c>
      <c r="E14" s="13" t="s">
        <v>91</v>
      </c>
      <c r="F14" s="14">
        <v>85110</v>
      </c>
    </row>
    <row r="15" spans="2:6" hidden="1">
      <c r="B15" s="13">
        <v>2107</v>
      </c>
      <c r="C15" s="13" t="s">
        <v>98</v>
      </c>
      <c r="D15" s="13" t="s">
        <v>18</v>
      </c>
      <c r="E15" s="13" t="s">
        <v>86</v>
      </c>
      <c r="F15" s="14">
        <v>62500</v>
      </c>
    </row>
    <row r="16" spans="2:6">
      <c r="B16" s="13">
        <v>3112</v>
      </c>
      <c r="C16" s="13" t="s">
        <v>99</v>
      </c>
      <c r="D16" s="13" t="s">
        <v>12</v>
      </c>
      <c r="E16" s="13" t="s">
        <v>88</v>
      </c>
      <c r="F16" s="14">
        <v>95620</v>
      </c>
    </row>
    <row r="17" spans="2:6" hidden="1">
      <c r="B17" s="13">
        <v>3323</v>
      </c>
      <c r="C17" s="13" t="s">
        <v>100</v>
      </c>
      <c r="D17" s="13" t="s">
        <v>18</v>
      </c>
      <c r="E17" s="13" t="s">
        <v>84</v>
      </c>
      <c r="F17" s="14">
        <v>46200</v>
      </c>
    </row>
    <row r="18" spans="2:6" hidden="1">
      <c r="B18" s="13">
        <v>2209</v>
      </c>
      <c r="C18" s="13" t="s">
        <v>101</v>
      </c>
      <c r="D18" s="13" t="s">
        <v>18</v>
      </c>
      <c r="E18" s="13" t="s">
        <v>86</v>
      </c>
      <c r="F18" s="14">
        <v>46330</v>
      </c>
    </row>
    <row r="19" spans="2:6" hidden="1">
      <c r="B19" s="13">
        <v>4029</v>
      </c>
      <c r="C19" s="13" t="s">
        <v>102</v>
      </c>
      <c r="D19" s="13" t="s">
        <v>112</v>
      </c>
      <c r="E19" s="13" t="s">
        <v>103</v>
      </c>
      <c r="F19" s="14">
        <v>72533</v>
      </c>
    </row>
    <row r="20" spans="2:6">
      <c r="B20" s="13">
        <v>3217</v>
      </c>
      <c r="C20" s="13" t="s">
        <v>104</v>
      </c>
      <c r="D20" s="13" t="s">
        <v>18</v>
      </c>
      <c r="E20" s="13" t="s">
        <v>105</v>
      </c>
      <c r="F20" s="14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B3:F20">
    <cfRule type="cellIs" dxfId="38" priority="2" operator="between">
      <formula>60000</formula>
      <formula>90000</formula>
    </cfRule>
    <cfRule type="cellIs" dxfId="37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topLeftCell="A10" workbookViewId="0">
      <selection activeCell="O21" sqref="O21"/>
    </sheetView>
  </sheetViews>
  <sheetFormatPr defaultRowHeight="17.399999999999999"/>
  <cols>
    <col min="1" max="1" width="2" customWidth="1"/>
  </cols>
  <sheetData>
    <row r="1" spans="2:7">
      <c r="B1" s="34" t="s">
        <v>113</v>
      </c>
      <c r="C1" s="34"/>
      <c r="D1" s="34"/>
      <c r="E1" s="34"/>
      <c r="F1" s="34"/>
      <c r="G1" s="34"/>
    </row>
    <row r="3" spans="2:7">
      <c r="B3" s="16" t="s">
        <v>114</v>
      </c>
      <c r="C3" s="16" t="s">
        <v>81</v>
      </c>
      <c r="D3" s="16" t="s">
        <v>115</v>
      </c>
      <c r="E3" s="16" t="s">
        <v>116</v>
      </c>
      <c r="F3" s="16" t="s">
        <v>117</v>
      </c>
      <c r="G3" s="16" t="s">
        <v>118</v>
      </c>
    </row>
    <row r="4" spans="2:7">
      <c r="B4" s="17">
        <v>233001</v>
      </c>
      <c r="C4" s="18" t="s">
        <v>119</v>
      </c>
      <c r="D4" s="18" t="s">
        <v>120</v>
      </c>
      <c r="E4" s="18">
        <v>60</v>
      </c>
      <c r="F4" s="18">
        <v>60</v>
      </c>
      <c r="G4" s="18">
        <v>90</v>
      </c>
    </row>
    <row r="5" spans="2:7">
      <c r="B5" s="17">
        <v>233003</v>
      </c>
      <c r="C5" s="18" t="s">
        <v>121</v>
      </c>
      <c r="D5" s="18" t="s">
        <v>120</v>
      </c>
      <c r="E5" s="18">
        <v>50</v>
      </c>
      <c r="F5" s="18">
        <v>70</v>
      </c>
      <c r="G5" s="18">
        <v>90</v>
      </c>
    </row>
    <row r="6" spans="2:7">
      <c r="B6" s="17">
        <v>203030</v>
      </c>
      <c r="C6" s="18" t="s">
        <v>122</v>
      </c>
      <c r="D6" s="18" t="s">
        <v>120</v>
      </c>
      <c r="E6" s="18">
        <v>60</v>
      </c>
      <c r="F6" s="18">
        <v>100</v>
      </c>
      <c r="G6" s="18">
        <v>100</v>
      </c>
    </row>
    <row r="7" spans="2:7">
      <c r="B7" s="17">
        <v>203014</v>
      </c>
      <c r="C7" s="18" t="s">
        <v>123</v>
      </c>
      <c r="D7" s="18" t="s">
        <v>120</v>
      </c>
      <c r="E7" s="18">
        <v>90</v>
      </c>
      <c r="F7" s="18">
        <v>90</v>
      </c>
      <c r="G7" s="18">
        <v>80</v>
      </c>
    </row>
    <row r="8" spans="2:7">
      <c r="B8" s="17">
        <v>202020</v>
      </c>
      <c r="C8" s="18" t="s">
        <v>124</v>
      </c>
      <c r="D8" s="18" t="s">
        <v>125</v>
      </c>
      <c r="E8" s="18">
        <v>90</v>
      </c>
      <c r="F8" s="18">
        <v>50</v>
      </c>
      <c r="G8" s="18">
        <v>100</v>
      </c>
    </row>
    <row r="9" spans="2:7">
      <c r="B9" s="17">
        <v>212030</v>
      </c>
      <c r="C9" s="18" t="s">
        <v>126</v>
      </c>
      <c r="D9" s="18" t="s">
        <v>125</v>
      </c>
      <c r="E9" s="18">
        <v>40</v>
      </c>
      <c r="F9" s="18">
        <v>80</v>
      </c>
      <c r="G9" s="18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I3" sqref="I3:I11"/>
    </sheetView>
  </sheetViews>
  <sheetFormatPr defaultRowHeight="17.399999999999999"/>
  <cols>
    <col min="2" max="3" width="5.19921875" bestFit="1" customWidth="1"/>
    <col min="9" max="9" width="13.09765625" bestFit="1" customWidth="1"/>
  </cols>
  <sheetData>
    <row r="1" spans="1:9" ht="25.2">
      <c r="A1" s="35" t="s">
        <v>127</v>
      </c>
      <c r="B1" s="35"/>
      <c r="C1" s="35"/>
      <c r="D1" s="35"/>
      <c r="E1" s="35"/>
      <c r="F1" s="35"/>
      <c r="G1" s="35"/>
      <c r="H1" s="35"/>
      <c r="I1" s="35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37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37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37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37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37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37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37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37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37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20"/>
  <sheetViews>
    <sheetView tabSelected="1" workbookViewId="0">
      <selection activeCell="H13" sqref="H12:H13"/>
    </sheetView>
  </sheetViews>
  <sheetFormatPr defaultRowHeight="17.399999999999999"/>
  <cols>
    <col min="1" max="1" width="13.19921875" customWidth="1"/>
  </cols>
  <sheetData>
    <row r="1" spans="1:11" ht="24">
      <c r="A1" s="19" t="s">
        <v>156</v>
      </c>
    </row>
    <row r="3" spans="1:11">
      <c r="A3" s="15" t="s">
        <v>157</v>
      </c>
      <c r="B3" s="15" t="s">
        <v>158</v>
      </c>
      <c r="C3" s="15" t="s">
        <v>159</v>
      </c>
      <c r="D3" s="15" t="s">
        <v>160</v>
      </c>
      <c r="E3" s="15" t="s">
        <v>161</v>
      </c>
      <c r="F3" s="15" t="s">
        <v>162</v>
      </c>
      <c r="J3" s="15" t="s">
        <v>158</v>
      </c>
      <c r="K3" s="15" t="s">
        <v>47</v>
      </c>
    </row>
    <row r="4" spans="1:11">
      <c r="A4" s="20">
        <v>45299</v>
      </c>
      <c r="B4" t="s">
        <v>163</v>
      </c>
      <c r="C4">
        <v>30</v>
      </c>
      <c r="D4">
        <v>2000</v>
      </c>
      <c r="E4" s="21">
        <v>60000</v>
      </c>
      <c r="F4">
        <v>6000</v>
      </c>
      <c r="J4" t="s">
        <v>164</v>
      </c>
      <c r="K4">
        <v>1500</v>
      </c>
    </row>
    <row r="5" spans="1:11">
      <c r="A5" s="20">
        <v>45299</v>
      </c>
      <c r="B5" t="s">
        <v>165</v>
      </c>
      <c r="C5">
        <v>20</v>
      </c>
      <c r="D5">
        <v>1000</v>
      </c>
      <c r="E5" s="21">
        <v>20000</v>
      </c>
      <c r="F5">
        <v>0</v>
      </c>
      <c r="J5" t="s">
        <v>166</v>
      </c>
      <c r="K5">
        <v>1200</v>
      </c>
    </row>
    <row r="6" spans="1:11">
      <c r="A6" s="20">
        <v>45299</v>
      </c>
      <c r="B6" t="s">
        <v>167</v>
      </c>
      <c r="C6">
        <v>10</v>
      </c>
      <c r="D6">
        <v>800</v>
      </c>
      <c r="E6" s="21">
        <v>8000</v>
      </c>
      <c r="F6">
        <v>0</v>
      </c>
      <c r="J6" t="s">
        <v>163</v>
      </c>
      <c r="K6">
        <v>2000</v>
      </c>
    </row>
    <row r="7" spans="1:11">
      <c r="A7" s="20"/>
      <c r="E7" s="21"/>
      <c r="J7" t="s">
        <v>165</v>
      </c>
      <c r="K7">
        <v>1000</v>
      </c>
    </row>
    <row r="8" spans="1:11">
      <c r="J8" t="s">
        <v>167</v>
      </c>
      <c r="K8">
        <v>800</v>
      </c>
    </row>
    <row r="20" spans="5:5">
      <c r="E20" t="s">
        <v>199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525780</xdr:colOff>
                <xdr:row>0</xdr:row>
                <xdr:rowOff>220980</xdr:rowOff>
              </from>
              <to>
                <xdr:col>8</xdr:col>
                <xdr:colOff>411480</xdr:colOff>
                <xdr:row>2</xdr:row>
                <xdr:rowOff>99060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종환 정</cp:lastModifiedBy>
  <dcterms:created xsi:type="dcterms:W3CDTF">2023-05-11T11:47:16Z</dcterms:created>
  <dcterms:modified xsi:type="dcterms:W3CDTF">2025-08-07T05:16:24Z</dcterms:modified>
</cp:coreProperties>
</file>