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magpi\OneDrive\바탕 화면\시나공 실기\03 기본모의고사\"/>
    </mc:Choice>
  </mc:AlternateContent>
  <bookViews>
    <workbookView xWindow="0" yWindow="0" windowWidth="25600" windowHeight="12050" firstSheet="1" activeTab="3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4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62913"/>
  <pivotCaches>
    <pivotCache cacheId="1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9" l="1"/>
  <c r="A37" i="2" l="1"/>
  <c r="C4" i="2" l="1"/>
  <c r="C5" i="2"/>
  <c r="C6" i="2"/>
  <c r="C7" i="2"/>
  <c r="C8" i="2"/>
  <c r="C9" i="2"/>
  <c r="C10" i="2"/>
  <c r="C11" i="2"/>
  <c r="C12" i="2"/>
  <c r="J17" i="2"/>
  <c r="J18" i="2"/>
  <c r="J19" i="2"/>
  <c r="J20" i="2"/>
  <c r="J21" i="2"/>
  <c r="J22" i="2"/>
  <c r="J23" i="2"/>
  <c r="J16" i="2"/>
  <c r="E17" i="2"/>
  <c r="E18" i="2"/>
  <c r="E19" i="2"/>
  <c r="E20" i="2"/>
  <c r="E21" i="2"/>
  <c r="E22" i="2"/>
  <c r="E23" i="2"/>
  <c r="E16" i="2"/>
  <c r="I4" i="2"/>
  <c r="I5" i="2"/>
  <c r="I6" i="2"/>
  <c r="I7" i="2"/>
  <c r="I8" i="2"/>
  <c r="I9" i="2"/>
  <c r="I10" i="2"/>
  <c r="I11" i="2"/>
  <c r="I12" i="2"/>
  <c r="I3" i="2"/>
  <c r="G5" i="12"/>
  <c r="G6" i="12"/>
  <c r="G7" i="12"/>
  <c r="G8" i="12"/>
  <c r="G9" i="12"/>
  <c r="G4" i="12"/>
  <c r="G19" i="5"/>
  <c r="G17" i="5"/>
  <c r="G10" i="5"/>
  <c r="G6" i="5"/>
  <c r="F20" i="5"/>
  <c r="E20" i="5"/>
  <c r="F18" i="5"/>
  <c r="E18" i="5"/>
  <c r="F11" i="5"/>
  <c r="E11" i="5"/>
  <c r="F7" i="5"/>
  <c r="E7" i="5"/>
  <c r="I5" i="8" l="1"/>
  <c r="I6" i="8"/>
  <c r="I7" i="8"/>
  <c r="I8" i="8"/>
  <c r="I9" i="8"/>
  <c r="I10" i="8"/>
  <c r="I11" i="8"/>
  <c r="I12" i="8"/>
  <c r="I13" i="8"/>
  <c r="I4" i="8"/>
  <c r="D5" i="10"/>
  <c r="E5" i="10"/>
  <c r="F5" i="10" s="1"/>
  <c r="D6" i="10"/>
  <c r="E6" i="10"/>
  <c r="F6" i="10" s="1"/>
  <c r="D7" i="10"/>
  <c r="E7" i="10"/>
  <c r="F7" i="10" s="1"/>
  <c r="D8" i="10"/>
  <c r="E8" i="10" s="1"/>
  <c r="F8" i="10" s="1"/>
  <c r="D9" i="10"/>
  <c r="E9" i="10"/>
  <c r="F9" i="10" s="1"/>
  <c r="D10" i="10"/>
  <c r="E10" i="10"/>
  <c r="F10" i="10" s="1"/>
  <c r="D11" i="10"/>
  <c r="E11" i="10" s="1"/>
  <c r="F11" i="10" s="1"/>
  <c r="D12" i="10"/>
  <c r="E12" i="10" s="1"/>
  <c r="F12" i="10" s="1"/>
  <c r="D13" i="10"/>
  <c r="E13" i="10" s="1"/>
  <c r="F13" i="10" s="1"/>
  <c r="D14" i="10"/>
  <c r="E14" i="10" s="1"/>
  <c r="F14" i="10" s="1"/>
  <c r="D4" i="10"/>
  <c r="E4" i="10" s="1"/>
  <c r="F4" i="10" s="1"/>
  <c r="G4" i="10" s="1"/>
  <c r="G14" i="10" l="1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<sst xmlns="http://schemas.openxmlformats.org/spreadsheetml/2006/main" count="530" uniqueCount="333">
  <si>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</si>
  <si>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</si>
  <si>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</si>
  <si>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</si>
  <si>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</si>
  <si>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</si>
  <si>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</si>
  <si>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</si>
  <si>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</si>
  <si>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</si>
  <si>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</si>
  <si>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</si>
  <si>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</si>
  <si>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</si>
  <si>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</si>
  <si>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</si>
  <si>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</si>
  <si>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</si>
  <si>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</si>
  <si>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</si>
  <si>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</si>
  <si>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</si>
  <si>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</si>
  <si>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</si>
  <si>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</si>
  <si>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</si>
  <si>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</si>
  <si>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</si>
  <si>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</si>
  <si>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</si>
  <si>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</si>
  <si>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</si>
  <si>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</si>
  <si>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</si>
  <si>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</si>
  <si>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</si>
  <si>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</si>
  <si>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</si>
  <si>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</si>
  <si>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</si>
  <si>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</si>
  <si>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</si>
  <si>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</si>
  <si>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</si>
  <si>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</si>
  <si>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</si>
  <si>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</si>
  <si>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</si>
  <si>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</si>
  <si>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</si>
  <si>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</si>
  <si>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</si>
  <si>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</si>
  <si>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</si>
  <si>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</si>
  <si>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</si>
  <si>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</si>
  <si>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</si>
  <si>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</si>
  <si>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</si>
  <si>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</si>
  <si>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</si>
  <si>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</si>
  <si>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</si>
  <si>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</si>
  <si>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</si>
  <si>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</si>
  <si>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</si>
  <si>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</si>
  <si>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</si>
  <si>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</si>
  <si>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</si>
  <si>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</si>
  <si>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</si>
  <si>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</si>
  <si>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</si>
  <si>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</si>
  <si>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</si>
  <si>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</si>
  <si>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</si>
  <si>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</si>
  <si>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</si>
  <si>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</si>
  <si>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</si>
  <si>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</si>
  <si>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</si>
  <si>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</si>
  <si>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</si>
  <si>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</si>
  <si>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</si>
  <si>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</si>
  <si>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</si>
  <si>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</si>
  <si>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</si>
  <si>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</si>
  <si>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</si>
  <si>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</si>
  <si>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</si>
  <si>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</si>
  <si>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</si>
  <si>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</si>
  <si>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</si>
  <si>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</si>
  <si>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</si>
  <si>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</si>
  <si>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</si>
  <si>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</si>
  <si>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</si>
  <si>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</si>
  <si>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</si>
  <si>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</si>
  <si>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</si>
  <si>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</si>
  <si>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</si>
  <si>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</si>
  <si>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</si>
  <si>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</si>
  <si>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</si>
  <si>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</si>
  <si>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</si>
  <si>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</si>
  <si>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</si>
  <si>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</si>
  <si>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</si>
  <si>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</si>
  <si>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</si>
  <si>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</si>
  <si>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</si>
  <si>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</si>
  <si>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</si>
  <si>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</si>
  <si>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</si>
  <si>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</si>
  <si>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</si>
  <si>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</si>
  <si>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</si>
  <si>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</si>
  <si>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</si>
  <si>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</si>
  <si>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</si>
  <si>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</si>
  <si>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</si>
  <si>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</si>
  <si>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</si>
  <si>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</si>
  <si>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</si>
  <si>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</si>
  <si>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</si>
  <si>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</si>
  <si>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</si>
  <si>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</si>
  <si>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</si>
  <si>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</si>
  <si>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</si>
  <si>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</si>
  <si>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</si>
  <si>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</si>
  <si>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</si>
  <si>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</si>
  <si>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</si>
  <si>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</si>
  <si>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</si>
  <si>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</si>
  <si>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</si>
  <si>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</si>
  <si>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</si>
  <si>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</si>
  <si>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</si>
  <si>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</si>
  <si>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</si>
  <si>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</si>
  <si>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</si>
  <si>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</si>
  <si>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</si>
  <si>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</si>
  <si>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</si>
  <si>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</si>
  <si>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</si>
  <si>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</si>
  <si>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</si>
  <si>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</si>
  <si>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</si>
  <si>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</si>
  <si>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</si>
  <si>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</si>
  <si>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</si>
  <si>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</si>
  <si>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</si>
  <si>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</si>
  <si>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</si>
  <si>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</si>
  <si>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</si>
  <si>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</si>
  <si>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</si>
  <si>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</si>
  <si>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</si>
  <si>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</si>
  <si>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</si>
  <si>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</si>
  <si>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</si>
  <si>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</si>
  <si>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</si>
  <si>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</si>
  <si>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</si>
  <si>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</si>
  <si>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</si>
  <si>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</si>
  <si>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</si>
  <si>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</si>
  <si>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</si>
  <si>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</si>
  <si>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</si>
  <si>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</si>
  <si>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</si>
  <si>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</si>
  <si>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</si>
  <si>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</si>
  <si>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</si>
  <si>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</si>
  <si>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</si>
  <si>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</si>
  <si>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</si>
  <si>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</si>
  <si>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</si>
  <si>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</si>
  <si>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</si>
  <si>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</si>
  <si>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</si>
  <si>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</si>
  <si>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</si>
  <si>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</si>
  <si>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</si>
  <si>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</si>
  <si>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</si>
  <si>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</si>
  <si>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</si>
  <si>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</si>
  <si>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</si>
  <si>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</si>
  <si>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</si>
  <si>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</si>
  <si>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</si>
  <si>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</si>
  <si>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</si>
  <si>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</si>
  <si>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</si>
  <si>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</si>
  <si>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</si>
  <si>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</si>
  <si>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</si>
  <si>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</si>
  <si>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</si>
  <si>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</si>
  <si>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</si>
  <si>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</si>
  <si>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</si>
  <si>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</si>
  <si>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</si>
  <si>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</si>
  <si>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</si>
  <si>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</si>
  <si>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</si>
  <si>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</si>
  <si>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</si>
  <si>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</si>
  <si>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</si>
  <si>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</si>
  <si>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</si>
  <si>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</si>
  <si>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</si>
  <si>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</si>
  <si>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</si>
  <si>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과장 요약</t>
  </si>
  <si>
    <t>부장 요약</t>
  </si>
  <si>
    <t>사원 요약</t>
  </si>
  <si>
    <t>총합계</t>
  </si>
  <si>
    <t>전체 최대값</t>
  </si>
  <si>
    <t>과장 최대</t>
    <phoneticPr fontId="1" type="noConversion"/>
  </si>
  <si>
    <t>부장 최대</t>
    <phoneticPr fontId="1" type="noConversion"/>
  </si>
  <si>
    <t>사원 최대</t>
    <phoneticPr fontId="1" type="noConversion"/>
  </si>
  <si>
    <t>행 레이블</t>
  </si>
  <si>
    <t>열 레이블</t>
  </si>
  <si>
    <t>합계 : 평점</t>
  </si>
  <si>
    <t>#</t>
  </si>
  <si>
    <t>상여급비율</t>
  </si>
  <si>
    <t>공제계비율</t>
  </si>
  <si>
    <t>이지형부장</t>
  </si>
  <si>
    <t>오지명부장</t>
  </si>
  <si>
    <t>상여급/공제계비율인하</t>
  </si>
  <si>
    <t>만든 사람 최미영 날짜 2025-08-30
수정한 사람 최미영 날짜 2025-08-30</t>
  </si>
  <si>
    <t>상여급/공제계비율인상</t>
  </si>
  <si>
    <t>만든 사람 최미영 날짜 2025-08-30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</si>
  <si>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</si>
  <si>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</si>
  <si>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</si>
  <si>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</si>
  <si>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</si>
  <si>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</si>
  <si>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</si>
  <si>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고객코드</t>
    <phoneticPr fontId="1" type="noConversion"/>
  </si>
  <si>
    <t>성명</t>
    <phoneticPr fontId="1" type="noConversion"/>
  </si>
  <si>
    <t>주민등록번호</t>
    <phoneticPr fontId="1" type="noConversion"/>
  </si>
  <si>
    <t>성별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</si>
  <si>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</si>
  <si>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</si>
  <si>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</si>
  <si>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H101</t>
    <phoneticPr fontId="1" type="noConversion"/>
  </si>
  <si>
    <t>H102</t>
    <phoneticPr fontId="1" type="noConversion"/>
  </si>
  <si>
    <t>H103</t>
    <phoneticPr fontId="1" type="noConversion"/>
  </si>
  <si>
    <t>S101</t>
    <phoneticPr fontId="1" type="noConversion"/>
  </si>
  <si>
    <t>S102</t>
    <phoneticPr fontId="1" type="noConversion"/>
  </si>
  <si>
    <t>B101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</si>
  <si>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</si>
  <si>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</si>
  <si>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</si>
  <si>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</si>
  <si>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</si>
  <si>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</si>
  <si>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740507-270****</t>
    <phoneticPr fontId="1" type="noConversion"/>
  </si>
  <si>
    <t>798085-148****</t>
    <phoneticPr fontId="1" type="noConversion"/>
  </si>
  <si>
    <t>820420-103****</t>
    <phoneticPr fontId="1" type="noConversion"/>
  </si>
  <si>
    <t>850525-167****</t>
    <phoneticPr fontId="1" type="noConversion"/>
  </si>
  <si>
    <t>830930-209****</t>
    <phoneticPr fontId="1" type="noConversion"/>
  </si>
  <si>
    <t>821115-212****</t>
    <phoneticPr fontId="1" type="noConversion"/>
  </si>
  <si>
    <t>여</t>
    <phoneticPr fontId="1" type="noConversion"/>
  </si>
  <si>
    <t>남</t>
    <phoneticPr fontId="1" type="noConversion"/>
  </si>
  <si>
    <t>남</t>
    <phoneticPr fontId="1" type="noConversion"/>
  </si>
  <si>
    <t>남</t>
    <phoneticPr fontId="1" type="noConversion"/>
  </si>
  <si>
    <t>여</t>
    <phoneticPr fontId="1" type="noConversion"/>
  </si>
  <si>
    <t>평균</t>
    <phoneticPr fontId="1" type="noConversion"/>
  </si>
  <si>
    <t>차월이월</t>
    <phoneticPr fontId="1" type="noConversion"/>
  </si>
  <si>
    <t>&lt;=50</t>
    <phoneticPr fontId="1" type="noConversion"/>
  </si>
  <si>
    <t>{=_티루.IFS(MID(A3,3,1)="1" , "개발" , MID(A3,3,1)="2"  , "홍보" , TRUE , "무역")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</si>
</sst>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2" xfId="3" applyAlignment="1">
      <alignment horizontal="centerContinuous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3" borderId="3" xfId="4" applyBorder="1" applyAlignment="1">
      <alignment horizontal="center" vertical="center"/>
    </xf>
    <xf numFmtId="0" fontId="9" fillId="3" borderId="4" xfId="4" applyBorder="1" applyAlignment="1">
      <alignment horizontal="center" vertical="center"/>
    </xf>
    <xf numFmtId="0" fontId="9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5" borderId="14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6" borderId="0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4" fillId="6" borderId="15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right" vertical="center"/>
    </xf>
    <xf numFmtId="0" fontId="10" fillId="5" borderId="14" xfId="0" applyFont="1" applyFill="1" applyBorder="1" applyAlignment="1">
      <alignment horizontal="right" vertical="center"/>
    </xf>
    <xf numFmtId="9" fontId="0" fillId="7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10</xdr:row>
      <xdr:rowOff>0</xdr:rowOff>
    </xdr:from>
    <xdr:to>
      <xdr:col>6</xdr:col>
      <xdr:colOff>0</xdr:colOff>
      <xdr:row>12</xdr:row>
      <xdr:rowOff>0</xdr:rowOff>
    </xdr:to>
    <xdr:sp macro="[0]!서식" textlink="">
      <xdr:nvSpPr>
        <xdr:cNvPr id="2" name="직사각형 1"/>
        <xdr:cNvSpPr/>
      </xdr:nvSpPr>
      <xdr:spPr>
        <a:xfrm>
          <a:off x="2819400" y="2209800"/>
          <a:ext cx="1447800" cy="431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최미영" refreshedDate="45899.973963078701" createdVersion="6" refreshedVersion="6" minRefreshableVersion="3" recordCount="8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1" applyNumberFormats="0" applyBorderFormats="0" applyFontFormats="0" applyPatternFormats="0" applyAlignmentFormats="0" applyWidthHeightFormats="1" dataCaption="값" missingCaption="#" updatedVersion="6" minRefreshableVersion="3" useAutoFormatting="1" itemPrintTitles="1" createdVersion="6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4" sqref="G14"/>
    </sheetView>
  </sheetViews>
  <sheetFormatPr defaultRowHeight="17" x14ac:dyDescent="0.45"/>
  <cols>
    <col min="3" max="3" width="14.25" bestFit="1" customWidth="1"/>
    <col min="5" max="5" width="11.83203125" bestFit="1" customWidth="1"/>
    <col min="6" max="6" width="9.08203125" bestFit="1" customWidth="1"/>
  </cols>
  <sheetData>
    <row r="1" spans="1:7" x14ac:dyDescent="0.45">
      <c r="A1" t="s">
        <v>0</v>
      </c>
    </row>
    <row r="3" spans="1:7" x14ac:dyDescent="0.45">
      <c r="A3" s="2" t="s">
        <v>299</v>
      </c>
      <c r="B3" s="2" t="s">
        <v>300</v>
      </c>
      <c r="C3" s="2" t="s">
        <v>301</v>
      </c>
      <c r="D3" s="2" t="s">
        <v>302</v>
      </c>
      <c r="E3" s="2" t="s">
        <v>303</v>
      </c>
      <c r="F3" s="2" t="s">
        <v>304</v>
      </c>
      <c r="G3" s="2" t="s">
        <v>305</v>
      </c>
    </row>
    <row r="4" spans="1:7" x14ac:dyDescent="0.45">
      <c r="A4" s="2" t="s">
        <v>306</v>
      </c>
      <c r="B4" s="2" t="s">
        <v>312</v>
      </c>
      <c r="C4" s="2" t="s">
        <v>318</v>
      </c>
      <c r="D4" s="2" t="s">
        <v>324</v>
      </c>
      <c r="E4" s="3">
        <v>42431</v>
      </c>
      <c r="F4" s="1">
        <v>430000</v>
      </c>
      <c r="G4" s="2">
        <v>570</v>
      </c>
    </row>
    <row r="5" spans="1:7" x14ac:dyDescent="0.45">
      <c r="A5" s="2" t="s">
        <v>307</v>
      </c>
      <c r="B5" s="2" t="s">
        <v>313</v>
      </c>
      <c r="C5" s="2" t="s">
        <v>319</v>
      </c>
      <c r="D5" s="2" t="s">
        <v>325</v>
      </c>
      <c r="E5" s="3">
        <v>42830</v>
      </c>
      <c r="F5" s="1">
        <v>230000</v>
      </c>
      <c r="G5" s="2">
        <v>450</v>
      </c>
    </row>
    <row r="6" spans="1:7" x14ac:dyDescent="0.45">
      <c r="A6" s="2" t="s">
        <v>308</v>
      </c>
      <c r="B6" s="2" t="s">
        <v>314</v>
      </c>
      <c r="C6" s="2" t="s">
        <v>320</v>
      </c>
      <c r="D6" s="2" t="s">
        <v>326</v>
      </c>
      <c r="E6" s="3">
        <v>42876</v>
      </c>
      <c r="F6" s="1">
        <v>275000</v>
      </c>
      <c r="G6" s="2">
        <v>450</v>
      </c>
    </row>
    <row r="7" spans="1:7" x14ac:dyDescent="0.45">
      <c r="A7" s="2" t="s">
        <v>309</v>
      </c>
      <c r="B7" s="2" t="s">
        <v>315</v>
      </c>
      <c r="C7" s="2" t="s">
        <v>321</v>
      </c>
      <c r="D7" s="2" t="s">
        <v>327</v>
      </c>
      <c r="E7" s="3">
        <v>43129</v>
      </c>
      <c r="F7" s="1">
        <v>326000</v>
      </c>
      <c r="G7" s="2">
        <v>380</v>
      </c>
    </row>
    <row r="8" spans="1:7" x14ac:dyDescent="0.45">
      <c r="A8" s="2" t="s">
        <v>310</v>
      </c>
      <c r="B8" s="2" t="s">
        <v>316</v>
      </c>
      <c r="C8" s="2" t="s">
        <v>322</v>
      </c>
      <c r="D8" s="2" t="s">
        <v>328</v>
      </c>
      <c r="E8" s="3">
        <v>43385</v>
      </c>
      <c r="F8" s="1">
        <v>125000</v>
      </c>
      <c r="G8" s="2">
        <v>120</v>
      </c>
    </row>
    <row r="9" spans="1:7" x14ac:dyDescent="0.45">
      <c r="A9" s="2" t="s">
        <v>311</v>
      </c>
      <c r="B9" s="2" t="s">
        <v>317</v>
      </c>
      <c r="C9" s="2" t="s">
        <v>323</v>
      </c>
      <c r="D9" s="2" t="s">
        <v>324</v>
      </c>
      <c r="E9" s="3">
        <v>42392</v>
      </c>
      <c r="F9" s="1">
        <v>670000</v>
      </c>
      <c r="G9" s="2">
        <v>215</v>
      </c>
    </row>
    <row r="10" spans="1:7" x14ac:dyDescent="0.45">
      <c r="F10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10.4140625" bestFit="1" customWidth="1"/>
    <col min="4" max="6" width="21" bestFit="1" customWidth="1" outlineLevel="1"/>
  </cols>
  <sheetData>
    <row r="1" spans="2:6" ht="17.5" thickBot="1" x14ac:dyDescent="0.5"/>
    <row r="2" spans="2:6" x14ac:dyDescent="0.45">
      <c r="B2" s="45" t="s">
        <v>292</v>
      </c>
      <c r="C2" s="46"/>
      <c r="D2" s="52"/>
      <c r="E2" s="52"/>
      <c r="F2" s="52"/>
    </row>
    <row r="3" spans="2:6" collapsed="1" x14ac:dyDescent="0.45">
      <c r="B3" s="44"/>
      <c r="C3" s="44"/>
      <c r="D3" s="53" t="s">
        <v>294</v>
      </c>
      <c r="E3" s="53" t="s">
        <v>288</v>
      </c>
      <c r="F3" s="53" t="s">
        <v>290</v>
      </c>
    </row>
    <row r="4" spans="2:6" ht="64" hidden="1" outlineLevel="1" x14ac:dyDescent="0.45">
      <c r="B4" s="48"/>
      <c r="C4" s="48"/>
      <c r="D4" s="40"/>
      <c r="E4" s="55" t="s">
        <v>289</v>
      </c>
      <c r="F4" s="55" t="s">
        <v>291</v>
      </c>
    </row>
    <row r="5" spans="2:6" x14ac:dyDescent="0.45">
      <c r="B5" s="49" t="s">
        <v>293</v>
      </c>
      <c r="C5" s="50"/>
      <c r="D5" s="47"/>
      <c r="E5" s="47"/>
      <c r="F5" s="47"/>
    </row>
    <row r="6" spans="2:6" outlineLevel="1" x14ac:dyDescent="0.45">
      <c r="B6" s="48"/>
      <c r="C6" s="48" t="s">
        <v>284</v>
      </c>
      <c r="D6" s="41">
        <v>0.8</v>
      </c>
      <c r="E6" s="54">
        <v>0.7</v>
      </c>
      <c r="F6" s="54">
        <v>0.9</v>
      </c>
    </row>
    <row r="7" spans="2:6" outlineLevel="1" x14ac:dyDescent="0.45">
      <c r="B7" s="48"/>
      <c r="C7" s="48" t="s">
        <v>285</v>
      </c>
      <c r="D7" s="41">
        <v>0.12</v>
      </c>
      <c r="E7" s="54">
        <v>0.11</v>
      </c>
      <c r="F7" s="54">
        <v>0.13</v>
      </c>
    </row>
    <row r="8" spans="2:6" x14ac:dyDescent="0.45">
      <c r="B8" s="49" t="s">
        <v>295</v>
      </c>
      <c r="C8" s="50"/>
      <c r="D8" s="47"/>
      <c r="E8" s="47"/>
      <c r="F8" s="47"/>
    </row>
    <row r="9" spans="2:6" outlineLevel="1" x14ac:dyDescent="0.45">
      <c r="B9" s="48"/>
      <c r="C9" s="48" t="s">
        <v>286</v>
      </c>
      <c r="D9" s="42">
        <v>5386000</v>
      </c>
      <c r="E9" s="42">
        <v>5144000</v>
      </c>
      <c r="F9" s="42">
        <v>5620000</v>
      </c>
    </row>
    <row r="10" spans="2:6" ht="17.5" outlineLevel="1" thickBot="1" x14ac:dyDescent="0.5">
      <c r="B10" s="51"/>
      <c r="C10" s="51" t="s">
        <v>287</v>
      </c>
      <c r="D10" s="43">
        <v>5211000</v>
      </c>
      <c r="E10" s="43">
        <v>4978000</v>
      </c>
      <c r="F10" s="43">
        <v>5438000</v>
      </c>
    </row>
    <row r="11" spans="2:6" x14ac:dyDescent="0.45">
      <c r="B11" t="s">
        <v>296</v>
      </c>
    </row>
    <row r="12" spans="2:6" x14ac:dyDescent="0.45">
      <c r="B12" t="s">
        <v>297</v>
      </c>
    </row>
    <row r="13" spans="2:6" x14ac:dyDescent="0.45">
      <c r="B13" t="s">
        <v>298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"/>
  <sheetViews>
    <sheetView workbookViewId="0">
      <selection activeCell="K27" sqref="K27"/>
    </sheetView>
  </sheetViews>
  <sheetFormatPr defaultRowHeight="17" x14ac:dyDescent="0.45"/>
  <cols>
    <col min="3" max="3" width="11" bestFit="1" customWidth="1"/>
    <col min="5" max="6" width="9.5" bestFit="1" customWidth="1"/>
  </cols>
  <sheetData>
    <row r="1" spans="1:10" ht="21" x14ac:dyDescent="0.45">
      <c r="A1" s="60" t="s">
        <v>259</v>
      </c>
      <c r="B1" s="60"/>
      <c r="C1" s="60"/>
      <c r="D1" s="60"/>
      <c r="E1" s="60"/>
      <c r="F1" s="60"/>
      <c r="G1" s="60"/>
      <c r="H1" s="60"/>
      <c r="I1" s="60"/>
      <c r="J1" s="60"/>
    </row>
    <row r="3" spans="1:10" x14ac:dyDescent="0.45">
      <c r="A3" s="56" t="s">
        <v>197</v>
      </c>
      <c r="B3" s="57" t="s">
        <v>260</v>
      </c>
      <c r="C3" s="57" t="s">
        <v>261</v>
      </c>
      <c r="D3" s="57" t="s">
        <v>2</v>
      </c>
      <c r="E3" s="57" t="s">
        <v>32</v>
      </c>
      <c r="F3" s="57" t="s">
        <v>33</v>
      </c>
      <c r="G3" s="57" t="s">
        <v>198</v>
      </c>
      <c r="H3" s="57" t="s">
        <v>199</v>
      </c>
      <c r="I3" s="57" t="s">
        <v>200</v>
      </c>
      <c r="J3" s="57" t="s">
        <v>201</v>
      </c>
    </row>
    <row r="4" spans="1:10" x14ac:dyDescent="0.45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45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14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45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14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45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14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45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14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45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14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J34" sqref="J34"/>
    </sheetView>
  </sheetViews>
  <sheetFormatPr defaultRowHeight="17" x14ac:dyDescent="0.45"/>
  <cols>
    <col min="3" max="3" width="12.33203125" bestFit="1" customWidth="1"/>
  </cols>
  <sheetData>
    <row r="1" spans="1:9" ht="21" x14ac:dyDescent="0.45">
      <c r="A1" s="60" t="s">
        <v>214</v>
      </c>
      <c r="B1" s="60"/>
      <c r="C1" s="60"/>
      <c r="D1" s="60"/>
      <c r="E1" s="60"/>
      <c r="F1" s="60"/>
      <c r="G1" s="60"/>
      <c r="H1" s="60"/>
      <c r="I1" s="60"/>
    </row>
    <row r="3" spans="1:9" x14ac:dyDescent="0.45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45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5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5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5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5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5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5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5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5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5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15" sqref="D15"/>
    </sheetView>
  </sheetViews>
  <sheetFormatPr defaultRowHeight="17" x14ac:dyDescent="0.45"/>
  <cols>
    <col min="4" max="4" width="13.08203125" bestFit="1" customWidth="1"/>
    <col min="6" max="6" width="10.1640625" bestFit="1" customWidth="1"/>
  </cols>
  <sheetData>
    <row r="1" spans="1:7" ht="25" customHeight="1" thickBot="1" x14ac:dyDescent="0.5">
      <c r="A1" s="16" t="s">
        <v>93</v>
      </c>
      <c r="B1" s="16"/>
      <c r="C1" s="16"/>
      <c r="D1" s="16"/>
      <c r="E1" s="16"/>
      <c r="F1" s="16"/>
      <c r="G1" s="16"/>
    </row>
    <row r="2" spans="1:7" ht="18" thickTop="1" thickBot="1" x14ac:dyDescent="0.5"/>
    <row r="3" spans="1:7" x14ac:dyDescent="0.45">
      <c r="A3" s="20" t="s">
        <v>94</v>
      </c>
      <c r="B3" s="21" t="s">
        <v>95</v>
      </c>
      <c r="C3" s="21" t="s">
        <v>96</v>
      </c>
      <c r="D3" s="21" t="s">
        <v>97</v>
      </c>
      <c r="E3" s="21" t="s">
        <v>98</v>
      </c>
      <c r="F3" s="21" t="s">
        <v>99</v>
      </c>
      <c r="G3" s="22" t="s">
        <v>100</v>
      </c>
    </row>
    <row r="4" spans="1:7" x14ac:dyDescent="0.45">
      <c r="A4" s="23" t="s">
        <v>101</v>
      </c>
      <c r="B4" s="14">
        <v>200</v>
      </c>
      <c r="C4" s="14">
        <v>220</v>
      </c>
      <c r="D4" s="17">
        <v>26400000</v>
      </c>
      <c r="E4" s="18">
        <v>0.1</v>
      </c>
      <c r="F4" s="19">
        <v>23760000</v>
      </c>
      <c r="G4" s="24">
        <v>1.1000000000000001</v>
      </c>
    </row>
    <row r="5" spans="1:7" x14ac:dyDescent="0.45">
      <c r="A5" s="23" t="s">
        <v>64</v>
      </c>
      <c r="B5" s="14">
        <v>150</v>
      </c>
      <c r="C5" s="14">
        <v>120</v>
      </c>
      <c r="D5" s="17">
        <v>14400000</v>
      </c>
      <c r="E5" s="18">
        <v>0</v>
      </c>
      <c r="F5" s="19">
        <v>14400000</v>
      </c>
      <c r="G5" s="24">
        <v>0.8</v>
      </c>
    </row>
    <row r="6" spans="1:7" x14ac:dyDescent="0.45">
      <c r="A6" s="23" t="s">
        <v>102</v>
      </c>
      <c r="B6" s="14">
        <v>120</v>
      </c>
      <c r="C6" s="14">
        <v>100</v>
      </c>
      <c r="D6" s="17">
        <v>12000000</v>
      </c>
      <c r="E6" s="18">
        <v>0</v>
      </c>
      <c r="F6" s="19">
        <v>12000000</v>
      </c>
      <c r="G6" s="24">
        <v>0.83</v>
      </c>
    </row>
    <row r="7" spans="1:7" x14ac:dyDescent="0.45">
      <c r="A7" s="23" t="s">
        <v>103</v>
      </c>
      <c r="B7" s="14">
        <v>300</v>
      </c>
      <c r="C7" s="14">
        <v>220</v>
      </c>
      <c r="D7" s="17">
        <v>66000000</v>
      </c>
      <c r="E7" s="18">
        <v>0.2</v>
      </c>
      <c r="F7" s="19">
        <v>52800000</v>
      </c>
      <c r="G7" s="24">
        <v>0.73</v>
      </c>
    </row>
    <row r="8" spans="1:7" x14ac:dyDescent="0.45">
      <c r="A8" s="23" t="s">
        <v>104</v>
      </c>
      <c r="B8" s="14">
        <v>200</v>
      </c>
      <c r="C8" s="14">
        <v>210</v>
      </c>
      <c r="D8" s="17">
        <v>63000000</v>
      </c>
      <c r="E8" s="18">
        <v>0.2</v>
      </c>
      <c r="F8" s="19">
        <v>50400000</v>
      </c>
      <c r="G8" s="24">
        <v>1.05</v>
      </c>
    </row>
    <row r="9" spans="1:7" x14ac:dyDescent="0.45">
      <c r="A9" s="23" t="s">
        <v>105</v>
      </c>
      <c r="B9" s="14">
        <v>150</v>
      </c>
      <c r="C9" s="14">
        <v>150</v>
      </c>
      <c r="D9" s="17">
        <v>45000000</v>
      </c>
      <c r="E9" s="18">
        <v>0.15</v>
      </c>
      <c r="F9" s="19">
        <v>38250000</v>
      </c>
      <c r="G9" s="24">
        <v>1</v>
      </c>
    </row>
    <row r="10" spans="1:7" ht="17.5" thickBot="1" x14ac:dyDescent="0.5">
      <c r="A10" s="25" t="s">
        <v>106</v>
      </c>
      <c r="B10" s="26">
        <v>1120</v>
      </c>
      <c r="C10" s="26">
        <v>1020</v>
      </c>
      <c r="D10" s="27">
        <v>226800000</v>
      </c>
      <c r="E10" s="29"/>
      <c r="F10" s="28">
        <v>191610000</v>
      </c>
      <c r="G10" s="30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G23" sqref="G23"/>
    </sheetView>
  </sheetViews>
  <sheetFormatPr defaultRowHeight="17" x14ac:dyDescent="0.45"/>
  <cols>
    <col min="2" max="11" width="5.58203125" customWidth="1"/>
  </cols>
  <sheetData>
    <row r="1" spans="1:11" ht="21" x14ac:dyDescent="0.45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6.5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5">
      <c r="A3" s="61" t="s">
        <v>108</v>
      </c>
      <c r="B3" s="61" t="s">
        <v>109</v>
      </c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45">
      <c r="A4" s="61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5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5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5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5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5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5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5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5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6" sqref="A16"/>
    </sheetView>
  </sheetViews>
  <sheetFormatPr defaultRowHeight="17" x14ac:dyDescent="0.45"/>
  <cols>
    <col min="3" max="4" width="8.5" bestFit="1" customWidth="1"/>
    <col min="5" max="5" width="10.58203125" bestFit="1" customWidth="1"/>
    <col min="6" max="6" width="8.6640625" customWidth="1"/>
    <col min="7" max="7" width="10.58203125" bestFit="1" customWidth="1"/>
    <col min="8" max="8" width="8.6640625" customWidth="1"/>
    <col min="9" max="9" width="9.08203125" bestFit="1" customWidth="1"/>
  </cols>
  <sheetData>
    <row r="1" spans="1:9" ht="21" x14ac:dyDescent="0.45">
      <c r="A1" s="60" t="s">
        <v>111</v>
      </c>
      <c r="B1" s="60"/>
      <c r="C1" s="60"/>
      <c r="D1" s="60"/>
      <c r="E1" s="60"/>
      <c r="F1" s="60"/>
      <c r="G1" s="60"/>
      <c r="H1" s="60"/>
      <c r="I1" s="60"/>
    </row>
    <row r="3" spans="1:9" x14ac:dyDescent="0.45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5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5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5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5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5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5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5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5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5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45">
      <c r="A14" s="32" t="s">
        <v>329</v>
      </c>
      <c r="B14" s="34" t="s">
        <v>330</v>
      </c>
    </row>
    <row r="15" spans="1:9" x14ac:dyDescent="0.45">
      <c r="A15" s="31" t="b">
        <f>F4&gt;=AVERAGE($F$4:$F$12)</f>
        <v>1</v>
      </c>
      <c r="B15" s="32" t="s">
        <v>331</v>
      </c>
    </row>
    <row r="16" spans="1:9" x14ac:dyDescent="0.45">
      <c r="A16" s="31"/>
    </row>
    <row r="18" spans="1:9" x14ac:dyDescent="0.45">
      <c r="A18" s="58" t="s">
        <v>112</v>
      </c>
      <c r="B18" s="58" t="s">
        <v>113</v>
      </c>
      <c r="C18" s="58" t="s">
        <v>114</v>
      </c>
      <c r="D18" s="58" t="s">
        <v>115</v>
      </c>
      <c r="E18" s="58" t="s">
        <v>116</v>
      </c>
      <c r="F18" s="58" t="s">
        <v>117</v>
      </c>
      <c r="G18" s="58" t="s">
        <v>118</v>
      </c>
      <c r="H18" s="58" t="s">
        <v>119</v>
      </c>
      <c r="I18" s="58" t="s">
        <v>120</v>
      </c>
    </row>
    <row r="19" spans="1:9" x14ac:dyDescent="0.45">
      <c r="A19" s="58" t="s">
        <v>121</v>
      </c>
      <c r="B19" s="58" t="s">
        <v>122</v>
      </c>
      <c r="C19" s="59">
        <v>55</v>
      </c>
      <c r="D19" s="59">
        <v>1150</v>
      </c>
      <c r="E19" s="59">
        <v>1196000</v>
      </c>
      <c r="F19" s="59">
        <v>1190</v>
      </c>
      <c r="G19" s="59">
        <v>1646008</v>
      </c>
      <c r="H19" s="59">
        <v>15</v>
      </c>
      <c r="I19" s="59">
        <v>408408</v>
      </c>
    </row>
    <row r="20" spans="1:9" x14ac:dyDescent="0.45">
      <c r="A20" s="58" t="s">
        <v>124</v>
      </c>
      <c r="B20" s="58" t="s">
        <v>122</v>
      </c>
      <c r="C20" s="59">
        <v>135</v>
      </c>
      <c r="D20" s="59">
        <v>1080</v>
      </c>
      <c r="E20" s="59">
        <v>1123200</v>
      </c>
      <c r="F20" s="59">
        <v>1210</v>
      </c>
      <c r="G20" s="59">
        <v>1673672</v>
      </c>
      <c r="H20" s="59">
        <v>5</v>
      </c>
      <c r="I20" s="59">
        <v>415272</v>
      </c>
    </row>
    <row r="21" spans="1:9" x14ac:dyDescent="0.45">
      <c r="A21" s="58" t="s">
        <v>124</v>
      </c>
      <c r="B21" s="58" t="s">
        <v>125</v>
      </c>
      <c r="C21" s="59">
        <v>2</v>
      </c>
      <c r="D21" s="59">
        <v>1300</v>
      </c>
      <c r="E21" s="59">
        <v>1430000</v>
      </c>
      <c r="F21" s="59">
        <v>1302</v>
      </c>
      <c r="G21" s="59">
        <v>1904826</v>
      </c>
      <c r="H21" s="59">
        <v>0</v>
      </c>
      <c r="I21" s="59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C3" sqref="C3"/>
    </sheetView>
  </sheetViews>
  <sheetFormatPr defaultRowHeight="17" x14ac:dyDescent="0.45"/>
  <cols>
    <col min="3" max="3" width="10.08203125" bestFit="1" customWidth="1"/>
    <col min="4" max="4" width="11.08203125" bestFit="1" customWidth="1"/>
    <col min="5" max="5" width="8.83203125" bestFit="1" customWidth="1"/>
    <col min="7" max="7" width="8.6640625" customWidth="1"/>
    <col min="8" max="8" width="10.75" bestFit="1" customWidth="1"/>
    <col min="9" max="10" width="9.5" bestFit="1" customWidth="1"/>
  </cols>
  <sheetData>
    <row r="1" spans="1:10" x14ac:dyDescent="0.45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45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45">
      <c r="A3" s="6" t="s">
        <v>15</v>
      </c>
      <c r="B3" s="6" t="s">
        <v>16</v>
      </c>
      <c r="C3" s="6" t="s">
        <v>332</v>
      </c>
      <c r="D3" s="7">
        <v>700</v>
      </c>
      <c r="E3" s="7">
        <v>600</v>
      </c>
      <c r="G3" s="6" t="s">
        <v>249</v>
      </c>
      <c r="H3" s="10">
        <v>45447</v>
      </c>
      <c r="I3" s="6" t="str">
        <f>IF(MOD(DAY(H3),5)=0, "야간", "주간")</f>
        <v>주간</v>
      </c>
    </row>
    <row r="4" spans="1:10" x14ac:dyDescent="0.45">
      <c r="A4" s="6" t="s">
        <v>17</v>
      </c>
      <c r="B4" s="6" t="s">
        <v>18</v>
      </c>
      <c r="C4" s="14" t="str">
        <f t="shared" ref="C4:C12" si="0">MID(A4,3,1)</f>
        <v>2</v>
      </c>
      <c r="D4" s="7">
        <v>650</v>
      </c>
      <c r="E4" s="7">
        <v>900</v>
      </c>
      <c r="G4" s="6" t="s">
        <v>250</v>
      </c>
      <c r="H4" s="10">
        <v>45448</v>
      </c>
      <c r="I4" s="14" t="str">
        <f t="shared" ref="I4:I12" si="1">IF(MOD(DAY(H4),5)=0, "야간", "주간")</f>
        <v>야간</v>
      </c>
    </row>
    <row r="5" spans="1:10" x14ac:dyDescent="0.45">
      <c r="A5" s="6" t="s">
        <v>19</v>
      </c>
      <c r="B5" s="6" t="s">
        <v>20</v>
      </c>
      <c r="C5" s="14" t="str">
        <f t="shared" si="0"/>
        <v>3</v>
      </c>
      <c r="D5" s="7">
        <v>560</v>
      </c>
      <c r="E5" s="7">
        <v>550</v>
      </c>
      <c r="G5" s="6" t="s">
        <v>251</v>
      </c>
      <c r="H5" s="10">
        <v>45449</v>
      </c>
      <c r="I5" s="14" t="str">
        <f t="shared" si="1"/>
        <v>주간</v>
      </c>
    </row>
    <row r="6" spans="1:10" x14ac:dyDescent="0.45">
      <c r="A6" s="6" t="s">
        <v>271</v>
      </c>
      <c r="B6" s="6" t="s">
        <v>21</v>
      </c>
      <c r="C6" s="14" t="str">
        <f t="shared" si="0"/>
        <v>5</v>
      </c>
      <c r="D6" s="7">
        <v>430</v>
      </c>
      <c r="E6" s="7">
        <v>600</v>
      </c>
      <c r="G6" s="6" t="s">
        <v>252</v>
      </c>
      <c r="H6" s="10">
        <v>45453</v>
      </c>
      <c r="I6" s="14" t="str">
        <f t="shared" si="1"/>
        <v>야간</v>
      </c>
    </row>
    <row r="7" spans="1:10" x14ac:dyDescent="0.45">
      <c r="A7" s="6" t="s">
        <v>268</v>
      </c>
      <c r="B7" s="6" t="s">
        <v>22</v>
      </c>
      <c r="C7" s="14" t="str">
        <f t="shared" si="0"/>
        <v>2</v>
      </c>
      <c r="D7" s="7">
        <v>1260</v>
      </c>
      <c r="E7" s="7">
        <v>1250</v>
      </c>
      <c r="G7" s="6" t="s">
        <v>253</v>
      </c>
      <c r="H7" s="10">
        <v>45456</v>
      </c>
      <c r="I7" s="14" t="str">
        <f t="shared" si="1"/>
        <v>주간</v>
      </c>
    </row>
    <row r="8" spans="1:10" x14ac:dyDescent="0.45">
      <c r="A8" s="6" t="s">
        <v>23</v>
      </c>
      <c r="B8" s="6" t="s">
        <v>24</v>
      </c>
      <c r="C8" s="14" t="str">
        <f t="shared" si="0"/>
        <v>1</v>
      </c>
      <c r="D8" s="7">
        <v>980</v>
      </c>
      <c r="E8" s="7">
        <v>1000</v>
      </c>
      <c r="G8" s="6" t="s">
        <v>254</v>
      </c>
      <c r="H8" s="10">
        <v>45457</v>
      </c>
      <c r="I8" s="14" t="str">
        <f t="shared" si="1"/>
        <v>주간</v>
      </c>
    </row>
    <row r="9" spans="1:10" x14ac:dyDescent="0.45">
      <c r="A9" s="6" t="s">
        <v>25</v>
      </c>
      <c r="B9" s="6" t="s">
        <v>26</v>
      </c>
      <c r="C9" s="14" t="str">
        <f t="shared" si="0"/>
        <v>2</v>
      </c>
      <c r="D9" s="7">
        <v>850</v>
      </c>
      <c r="E9" s="7">
        <v>550</v>
      </c>
      <c r="G9" s="6" t="s">
        <v>255</v>
      </c>
      <c r="H9" s="10">
        <v>45458</v>
      </c>
      <c r="I9" s="14" t="str">
        <f t="shared" si="1"/>
        <v>야간</v>
      </c>
    </row>
    <row r="10" spans="1:10" x14ac:dyDescent="0.45">
      <c r="A10" s="6" t="s">
        <v>27</v>
      </c>
      <c r="B10" s="6" t="s">
        <v>28</v>
      </c>
      <c r="C10" s="14" t="str">
        <f t="shared" si="0"/>
        <v>1</v>
      </c>
      <c r="D10" s="7">
        <v>800</v>
      </c>
      <c r="E10" s="7">
        <v>1000</v>
      </c>
      <c r="G10" s="6" t="s">
        <v>256</v>
      </c>
      <c r="H10" s="10">
        <v>45460</v>
      </c>
      <c r="I10" s="14" t="str">
        <f t="shared" si="1"/>
        <v>주간</v>
      </c>
    </row>
    <row r="11" spans="1:10" x14ac:dyDescent="0.45">
      <c r="A11" s="6" t="s">
        <v>270</v>
      </c>
      <c r="B11" s="6" t="s">
        <v>29</v>
      </c>
      <c r="C11" s="14" t="str">
        <f t="shared" si="0"/>
        <v>6</v>
      </c>
      <c r="D11" s="7">
        <v>600</v>
      </c>
      <c r="E11" s="7">
        <v>800</v>
      </c>
      <c r="G11" s="6" t="s">
        <v>257</v>
      </c>
      <c r="H11" s="10">
        <v>45463</v>
      </c>
      <c r="I11" s="14" t="str">
        <f t="shared" si="1"/>
        <v>야간</v>
      </c>
    </row>
    <row r="12" spans="1:10" x14ac:dyDescent="0.45">
      <c r="A12" s="6" t="s">
        <v>269</v>
      </c>
      <c r="B12" s="6" t="s">
        <v>30</v>
      </c>
      <c r="C12" s="14" t="str">
        <f t="shared" si="0"/>
        <v>1</v>
      </c>
      <c r="D12" s="7">
        <v>700</v>
      </c>
      <c r="E12" s="7">
        <v>900</v>
      </c>
      <c r="G12" s="6" t="s">
        <v>258</v>
      </c>
      <c r="H12" s="10">
        <v>45464</v>
      </c>
      <c r="I12" s="14" t="str">
        <f t="shared" si="1"/>
        <v>주간</v>
      </c>
    </row>
    <row r="14" spans="1:10" x14ac:dyDescent="0.45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5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5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PROPER(LEFT(C16,3))&amp;YEAR(D16)</f>
        <v>Glo2015</v>
      </c>
      <c r="G16" s="6" t="s">
        <v>61</v>
      </c>
      <c r="H16" s="6" t="s">
        <v>62</v>
      </c>
      <c r="I16" s="6">
        <v>100</v>
      </c>
      <c r="J16" s="7">
        <f>I16*HLOOKUP(G16&amp;RIGHT(H16,1), $H$26:$K$27, 2, FALSE)</f>
        <v>960000</v>
      </c>
    </row>
    <row r="17" spans="1:11" x14ac:dyDescent="0.45">
      <c r="A17" s="6" t="s">
        <v>41</v>
      </c>
      <c r="B17" s="6" t="s">
        <v>3</v>
      </c>
      <c r="C17" s="6" t="s">
        <v>42</v>
      </c>
      <c r="D17" s="10">
        <v>44814</v>
      </c>
      <c r="E17" s="14" t="str">
        <f t="shared" ref="E17:E23" si="2">PROPER(LEFT(C17,3))&amp;YEAR(D17)</f>
        <v>Bel2022</v>
      </c>
      <c r="G17" s="6" t="s">
        <v>61</v>
      </c>
      <c r="H17" s="6" t="s">
        <v>63</v>
      </c>
      <c r="I17" s="6">
        <v>80</v>
      </c>
      <c r="J17" s="15">
        <f t="shared" ref="J17:J23" si="3">I17*HLOOKUP(G17&amp;RIGHT(H17,1), $H$26:$K$27, 2, FALSE)</f>
        <v>760000</v>
      </c>
    </row>
    <row r="18" spans="1:11" x14ac:dyDescent="0.45">
      <c r="A18" s="6" t="s">
        <v>43</v>
      </c>
      <c r="B18" s="6" t="s">
        <v>3</v>
      </c>
      <c r="C18" s="6" t="s">
        <v>44</v>
      </c>
      <c r="D18" s="10">
        <v>44003</v>
      </c>
      <c r="E18" s="14" t="str">
        <f t="shared" si="2"/>
        <v>And2020</v>
      </c>
      <c r="G18" s="6" t="s">
        <v>64</v>
      </c>
      <c r="H18" s="6" t="s">
        <v>63</v>
      </c>
      <c r="I18" s="6">
        <v>100</v>
      </c>
      <c r="J18" s="15">
        <f t="shared" si="3"/>
        <v>860000</v>
      </c>
    </row>
    <row r="19" spans="1:11" x14ac:dyDescent="0.45">
      <c r="A19" s="6" t="s">
        <v>45</v>
      </c>
      <c r="B19" s="6" t="s">
        <v>3</v>
      </c>
      <c r="C19" s="6" t="s">
        <v>46</v>
      </c>
      <c r="D19" s="10">
        <v>44320</v>
      </c>
      <c r="E19" s="14" t="str">
        <f t="shared" si="2"/>
        <v>Chr2021</v>
      </c>
      <c r="G19" s="6" t="s">
        <v>64</v>
      </c>
      <c r="H19" s="6" t="s">
        <v>62</v>
      </c>
      <c r="I19" s="6">
        <v>90</v>
      </c>
      <c r="J19" s="15">
        <f t="shared" si="3"/>
        <v>792000</v>
      </c>
    </row>
    <row r="20" spans="1:11" x14ac:dyDescent="0.45">
      <c r="A20" s="6" t="s">
        <v>47</v>
      </c>
      <c r="B20" s="6" t="s">
        <v>4</v>
      </c>
      <c r="C20" s="6" t="s">
        <v>48</v>
      </c>
      <c r="D20" s="10">
        <v>42955</v>
      </c>
      <c r="E20" s="14" t="str">
        <f t="shared" si="2"/>
        <v>Whi2017</v>
      </c>
      <c r="G20" s="6" t="s">
        <v>64</v>
      </c>
      <c r="H20" s="6" t="s">
        <v>63</v>
      </c>
      <c r="I20" s="6">
        <v>100</v>
      </c>
      <c r="J20" s="15">
        <f t="shared" si="3"/>
        <v>860000</v>
      </c>
    </row>
    <row r="21" spans="1:11" x14ac:dyDescent="0.45">
      <c r="A21" s="6" t="s">
        <v>49</v>
      </c>
      <c r="B21" s="6" t="s">
        <v>4</v>
      </c>
      <c r="C21" s="6" t="s">
        <v>50</v>
      </c>
      <c r="D21" s="10">
        <v>43435</v>
      </c>
      <c r="E21" s="14" t="str">
        <f t="shared" si="2"/>
        <v>Sha2018</v>
      </c>
      <c r="G21" s="6" t="s">
        <v>61</v>
      </c>
      <c r="H21" s="6" t="s">
        <v>62</v>
      </c>
      <c r="I21" s="6">
        <v>80</v>
      </c>
      <c r="J21" s="15">
        <f t="shared" si="3"/>
        <v>768000</v>
      </c>
    </row>
    <row r="22" spans="1:11" x14ac:dyDescent="0.45">
      <c r="A22" s="6" t="s">
        <v>51</v>
      </c>
      <c r="B22" s="6" t="s">
        <v>3</v>
      </c>
      <c r="C22" s="6" t="s">
        <v>52</v>
      </c>
      <c r="D22" s="10">
        <v>43670</v>
      </c>
      <c r="E22" s="14" t="str">
        <f t="shared" si="2"/>
        <v>Cam2019</v>
      </c>
      <c r="G22" s="6" t="s">
        <v>64</v>
      </c>
      <c r="H22" s="6" t="s">
        <v>62</v>
      </c>
      <c r="I22" s="6">
        <v>100</v>
      </c>
      <c r="J22" s="15">
        <f t="shared" si="3"/>
        <v>880000</v>
      </c>
    </row>
    <row r="23" spans="1:11" x14ac:dyDescent="0.45">
      <c r="A23" s="6" t="s">
        <v>53</v>
      </c>
      <c r="B23" s="6" t="s">
        <v>4</v>
      </c>
      <c r="C23" s="6" t="s">
        <v>54</v>
      </c>
      <c r="D23" s="10">
        <v>43056</v>
      </c>
      <c r="E23" s="14" t="str">
        <f t="shared" si="2"/>
        <v>Dor2017</v>
      </c>
      <c r="G23" s="6" t="s">
        <v>61</v>
      </c>
      <c r="H23" s="6" t="s">
        <v>63</v>
      </c>
      <c r="I23" s="6">
        <v>90</v>
      </c>
      <c r="J23" s="15">
        <f t="shared" si="3"/>
        <v>855000</v>
      </c>
    </row>
    <row r="25" spans="1:11" x14ac:dyDescent="0.45">
      <c r="A25" s="4" t="s">
        <v>72</v>
      </c>
      <c r="B25" s="5" t="s">
        <v>73</v>
      </c>
      <c r="G25" t="s">
        <v>65</v>
      </c>
    </row>
    <row r="26" spans="1:11" x14ac:dyDescent="0.45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5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5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5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5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5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5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5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5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5">
      <c r="A36" s="62" t="s">
        <v>92</v>
      </c>
      <c r="B36" s="62"/>
      <c r="C36" s="62"/>
      <c r="D36" s="62"/>
    </row>
    <row r="37" spans="1:4" x14ac:dyDescent="0.45">
      <c r="A37" s="63">
        <f>ROUND(DSUM(A26:D34, 4, B26:B27),-3)</f>
        <v>13574000</v>
      </c>
      <c r="B37" s="63"/>
      <c r="C37" s="63"/>
      <c r="D37" s="63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G11" sqref="G11"/>
    </sheetView>
  </sheetViews>
  <sheetFormatPr defaultRowHeight="17" outlineLevelRow="3" x14ac:dyDescent="0.45"/>
  <cols>
    <col min="3" max="3" width="11.25" bestFit="1" customWidth="1"/>
  </cols>
  <sheetData>
    <row r="1" spans="1:9" ht="21" x14ac:dyDescent="0.45">
      <c r="A1" s="60" t="s">
        <v>127</v>
      </c>
      <c r="B1" s="60"/>
      <c r="C1" s="60"/>
      <c r="D1" s="60"/>
      <c r="E1" s="60"/>
      <c r="F1" s="60"/>
      <c r="G1" s="60"/>
      <c r="H1" s="60"/>
      <c r="I1" s="60"/>
    </row>
    <row r="2" spans="1:9" x14ac:dyDescent="0.45">
      <c r="I2" s="12" t="s">
        <v>128</v>
      </c>
    </row>
    <row r="3" spans="1:9" x14ac:dyDescent="0.45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45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45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45">
      <c r="A6" s="14"/>
      <c r="B6" s="14"/>
      <c r="C6" s="33" t="s">
        <v>277</v>
      </c>
      <c r="D6" s="14"/>
      <c r="E6" s="15"/>
      <c r="F6" s="15"/>
      <c r="G6" s="15">
        <f>SUBTOTAL(4,G4:G5)</f>
        <v>3570</v>
      </c>
      <c r="H6" s="14"/>
      <c r="I6" s="14"/>
    </row>
    <row r="7" spans="1:9" outlineLevel="1" x14ac:dyDescent="0.45">
      <c r="A7" s="14"/>
      <c r="B7" s="14"/>
      <c r="C7" s="33" t="s">
        <v>272</v>
      </c>
      <c r="D7" s="14"/>
      <c r="E7" s="15">
        <f>SUBTOTAL(9,E4:E5)</f>
        <v>6800</v>
      </c>
      <c r="F7" s="15">
        <f>SUBTOTAL(9,F4:F5)</f>
        <v>340</v>
      </c>
      <c r="G7" s="15"/>
      <c r="H7" s="14"/>
      <c r="I7" s="14"/>
    </row>
    <row r="8" spans="1:9" outlineLevel="3" x14ac:dyDescent="0.45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45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45">
      <c r="A10" s="14"/>
      <c r="B10" s="14"/>
      <c r="C10" s="33" t="s">
        <v>278</v>
      </c>
      <c r="D10" s="14"/>
      <c r="E10" s="15"/>
      <c r="F10" s="15"/>
      <c r="G10" s="15">
        <f>SUBTOTAL(4,G8:G9)</f>
        <v>4800</v>
      </c>
      <c r="H10" s="14"/>
      <c r="I10" s="14"/>
    </row>
    <row r="11" spans="1:9" outlineLevel="1" x14ac:dyDescent="0.45">
      <c r="A11" s="14"/>
      <c r="B11" s="14"/>
      <c r="C11" s="33" t="s">
        <v>273</v>
      </c>
      <c r="D11" s="14"/>
      <c r="E11" s="15">
        <f>SUBTOTAL(9,E8:E9)</f>
        <v>8600</v>
      </c>
      <c r="F11" s="15">
        <f>SUBTOTAL(9,F8:F9)</f>
        <v>400</v>
      </c>
      <c r="G11" s="15"/>
      <c r="H11" s="14"/>
      <c r="I11" s="14"/>
    </row>
    <row r="12" spans="1:9" outlineLevel="3" x14ac:dyDescent="0.45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45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45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45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45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45">
      <c r="A17" s="34"/>
      <c r="B17" s="34"/>
      <c r="C17" s="36" t="s">
        <v>279</v>
      </c>
      <c r="D17" s="34"/>
      <c r="E17" s="35"/>
      <c r="F17" s="35"/>
      <c r="G17" s="35">
        <f>SUBTOTAL(4,G12:G16)</f>
        <v>1050</v>
      </c>
      <c r="H17" s="34"/>
      <c r="I17" s="34"/>
    </row>
    <row r="18" spans="1:9" outlineLevel="1" x14ac:dyDescent="0.45">
      <c r="A18" s="34"/>
      <c r="B18" s="34"/>
      <c r="C18" s="36" t="s">
        <v>274</v>
      </c>
      <c r="D18" s="34"/>
      <c r="E18" s="35">
        <f>SUBTOTAL(9,E12:E16)</f>
        <v>3400</v>
      </c>
      <c r="F18" s="35">
        <f>SUBTOTAL(9,F12:F16)</f>
        <v>170</v>
      </c>
      <c r="G18" s="35"/>
      <c r="H18" s="34"/>
      <c r="I18" s="34"/>
    </row>
    <row r="19" spans="1:9" x14ac:dyDescent="0.45">
      <c r="A19" s="34"/>
      <c r="B19" s="34"/>
      <c r="C19" s="36" t="s">
        <v>276</v>
      </c>
      <c r="D19" s="34"/>
      <c r="E19" s="35"/>
      <c r="F19" s="35"/>
      <c r="G19" s="35">
        <f>SUBTOTAL(4,G4:G16)</f>
        <v>4800</v>
      </c>
      <c r="H19" s="34"/>
      <c r="I19" s="34"/>
    </row>
    <row r="20" spans="1:9" x14ac:dyDescent="0.45">
      <c r="A20" s="34"/>
      <c r="B20" s="34"/>
      <c r="C20" s="36" t="s">
        <v>275</v>
      </c>
      <c r="D20" s="34"/>
      <c r="E20" s="35">
        <f>SUBTOTAL(9,E4:E16)</f>
        <v>18800</v>
      </c>
      <c r="F20" s="35">
        <f>SUBTOTAL(9,F4:F16)</f>
        <v>910</v>
      </c>
      <c r="G20" s="35"/>
      <c r="H20" s="34"/>
      <c r="I20" s="34"/>
    </row>
  </sheetData>
  <sortState ref="A4:I12">
    <sortCondition ref="C4:C12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"/>
  <sheetViews>
    <sheetView workbookViewId="0">
      <selection activeCell="B5" sqref="B5"/>
    </sheetView>
  </sheetViews>
  <sheetFormatPr defaultRowHeight="17" x14ac:dyDescent="0.45"/>
  <cols>
    <col min="1" max="2" width="11.4140625" bestFit="1" customWidth="1"/>
    <col min="3" max="3" width="5" customWidth="1"/>
    <col min="4" max="5" width="6.83203125" customWidth="1"/>
  </cols>
  <sheetData>
    <row r="3" spans="1:5" x14ac:dyDescent="0.45">
      <c r="A3" s="37" t="s">
        <v>282</v>
      </c>
      <c r="B3" s="37" t="s">
        <v>281</v>
      </c>
    </row>
    <row r="4" spans="1:5" x14ac:dyDescent="0.45">
      <c r="A4" s="37" t="s">
        <v>280</v>
      </c>
      <c r="B4" t="s">
        <v>171</v>
      </c>
      <c r="C4" t="s">
        <v>169</v>
      </c>
      <c r="D4" t="s">
        <v>167</v>
      </c>
      <c r="E4" t="s">
        <v>275</v>
      </c>
    </row>
    <row r="5" spans="1:5" x14ac:dyDescent="0.45">
      <c r="A5" s="38" t="s">
        <v>168</v>
      </c>
      <c r="B5" s="39" t="s">
        <v>283</v>
      </c>
      <c r="C5" s="39">
        <v>94</v>
      </c>
      <c r="D5" s="39" t="s">
        <v>283</v>
      </c>
      <c r="E5" s="39">
        <v>94</v>
      </c>
    </row>
    <row r="6" spans="1:5" x14ac:dyDescent="0.45">
      <c r="A6" s="38" t="s">
        <v>174</v>
      </c>
      <c r="B6" s="39" t="s">
        <v>283</v>
      </c>
      <c r="C6" s="39" t="s">
        <v>283</v>
      </c>
      <c r="D6" s="39">
        <v>89</v>
      </c>
      <c r="E6" s="39">
        <v>89</v>
      </c>
    </row>
    <row r="7" spans="1:5" x14ac:dyDescent="0.45">
      <c r="A7" s="38" t="s">
        <v>5</v>
      </c>
      <c r="B7" s="39" t="s">
        <v>283</v>
      </c>
      <c r="C7" s="39">
        <v>80</v>
      </c>
      <c r="D7" s="39" t="s">
        <v>283</v>
      </c>
      <c r="E7" s="39">
        <v>80</v>
      </c>
    </row>
    <row r="8" spans="1:5" x14ac:dyDescent="0.45">
      <c r="A8" s="38" t="s">
        <v>172</v>
      </c>
      <c r="B8" s="39" t="s">
        <v>283</v>
      </c>
      <c r="C8" s="39" t="s">
        <v>283</v>
      </c>
      <c r="D8" s="39">
        <v>70</v>
      </c>
      <c r="E8" s="39">
        <v>70</v>
      </c>
    </row>
    <row r="9" spans="1:5" x14ac:dyDescent="0.45">
      <c r="A9" s="38" t="s">
        <v>175</v>
      </c>
      <c r="B9" s="39">
        <v>93</v>
      </c>
      <c r="C9" s="39" t="s">
        <v>283</v>
      </c>
      <c r="D9" s="39" t="s">
        <v>283</v>
      </c>
      <c r="E9" s="39">
        <v>93</v>
      </c>
    </row>
    <row r="10" spans="1:5" x14ac:dyDescent="0.45">
      <c r="A10" s="38" t="s">
        <v>173</v>
      </c>
      <c r="B10" s="39">
        <v>81</v>
      </c>
      <c r="C10" s="39" t="s">
        <v>283</v>
      </c>
      <c r="D10" s="39" t="s">
        <v>283</v>
      </c>
      <c r="E10" s="39">
        <v>81</v>
      </c>
    </row>
    <row r="11" spans="1:5" x14ac:dyDescent="0.45">
      <c r="A11" s="38" t="s">
        <v>166</v>
      </c>
      <c r="B11" s="39" t="s">
        <v>283</v>
      </c>
      <c r="C11" s="39" t="s">
        <v>283</v>
      </c>
      <c r="D11" s="39">
        <v>92</v>
      </c>
      <c r="E11" s="39">
        <v>92</v>
      </c>
    </row>
    <row r="12" spans="1:5" x14ac:dyDescent="0.45">
      <c r="A12" s="38" t="s">
        <v>170</v>
      </c>
      <c r="B12" s="39">
        <v>92</v>
      </c>
      <c r="C12" s="39" t="s">
        <v>283</v>
      </c>
      <c r="D12" s="39" t="s">
        <v>283</v>
      </c>
      <c r="E12" s="39">
        <v>92</v>
      </c>
    </row>
    <row r="13" spans="1:5" x14ac:dyDescent="0.45">
      <c r="A13" s="38" t="s">
        <v>275</v>
      </c>
      <c r="B13" s="39">
        <v>266</v>
      </c>
      <c r="C13" s="39">
        <v>174</v>
      </c>
      <c r="D13" s="39">
        <v>251</v>
      </c>
      <c r="E13" s="39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7" sqref="B7"/>
    </sheetView>
  </sheetViews>
  <sheetFormatPr defaultRowHeight="17" x14ac:dyDescent="0.45"/>
  <sheetData>
    <row r="1" spans="1:7" ht="21" x14ac:dyDescent="0.45">
      <c r="A1" s="60" t="s">
        <v>159</v>
      </c>
      <c r="B1" s="60"/>
      <c r="C1" s="60"/>
      <c r="D1" s="60"/>
      <c r="E1" s="60"/>
      <c r="F1" s="60"/>
      <c r="G1" s="60"/>
    </row>
    <row r="3" spans="1:7" x14ac:dyDescent="0.45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5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5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5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5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5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5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5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5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4" sqref="G4"/>
    </sheetView>
  </sheetViews>
  <sheetFormatPr defaultRowHeight="17" x14ac:dyDescent="0.45"/>
  <cols>
    <col min="1" max="1" width="10.4140625" bestFit="1" customWidth="1"/>
    <col min="3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60" t="s">
        <v>176</v>
      </c>
      <c r="B1" s="60"/>
      <c r="C1" s="60"/>
      <c r="D1" s="60"/>
      <c r="E1" s="60"/>
      <c r="F1" s="60"/>
      <c r="G1" s="60"/>
    </row>
    <row r="3" spans="1:7" x14ac:dyDescent="0.45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5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5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5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5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5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5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5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5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5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5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5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5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1" sqref="G4 G6">
    <scenario name="상여급/공제계비율인하" locked="1" count="2" user="최미영" comment="만든 사람 최미영 날짜 2025-08-30_x000a_수정한 사람 최미영 날짜 2025-08-30">
      <inputCells r="C16" val="0.7" numFmtId="9"/>
      <inputCells r="G16" val="0.11" numFmtId="9"/>
    </scenario>
    <scenario name="상여급/공제계비율인상" locked="1" count="2" user="최미영" comment="만든 사람 최미영 날짜 2025-08-30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최미영</cp:lastModifiedBy>
  <dcterms:created xsi:type="dcterms:W3CDTF">2023-04-27T08:01:32Z</dcterms:created>
  <dcterms:modified xsi:type="dcterms:W3CDTF">2025-08-30T16:02:25Z</dcterms:modified>
</cp:coreProperties>
</file>