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총정리_update_20250108 (1)\엑셀\모의\"/>
    </mc:Choice>
  </mc:AlternateContent>
  <xr:revisionPtr revIDLastSave="0" documentId="13_ncr:1_{BFCCD928-0846-472B-8F12-0A879FA2F841}" xr6:coauthVersionLast="47" xr6:coauthVersionMax="47" xr10:uidLastSave="{00000000-0000-0000-0000-000000000000}"/>
  <bookViews>
    <workbookView xWindow="-108" yWindow="-108" windowWidth="23256" windowHeight="12576" firstSheet="5" activeTab="6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AND" hidden="1" xlm="1">#NAME?</definedName>
    <definedName name="_xleta.T" hidden="1" xlm="1">#NAME?</definedName>
    <definedName name="_xleta.YEAR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O10" i="2" l="1" a="1"/>
  <c r="O10" i="2" s="1"/>
  <c r="O11" i="2" a="1"/>
  <c r="O11" i="2"/>
  <c r="O12" i="2" a="1"/>
  <c r="O12" i="2" s="1"/>
  <c r="O9" i="2" a="1"/>
  <c r="O9" i="2" s="1"/>
  <c r="N10" i="2" a="1"/>
  <c r="N10" i="2" s="1"/>
  <c r="N11" i="2" a="1"/>
  <c r="N11" i="2"/>
  <c r="N12" i="2" a="1"/>
  <c r="N12" i="2" s="1"/>
  <c r="N9" i="2" a="1"/>
  <c r="N9" i="2" s="1"/>
  <c r="I4" i="2" a="1"/>
  <c r="I4" i="2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/>
  <c r="I27" i="2" a="1"/>
  <c r="I27" i="2"/>
  <c r="I28" i="2" a="1"/>
  <c r="I28" i="2"/>
  <c r="I29" i="2" a="1"/>
  <c r="I29" i="2"/>
  <c r="I30" i="2" a="1"/>
  <c r="I30" i="2"/>
  <c r="I3" i="2" a="1"/>
  <c r="I3" i="2"/>
  <c r="G17" i="4"/>
  <c r="G13" i="4"/>
  <c r="G7" i="4"/>
  <c r="G19" i="4" s="1"/>
  <c r="G18" i="4"/>
  <c r="G14" i="4"/>
  <c r="G8" i="4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6" i="2" a="1"/>
  <c r="K8" i="2" a="1"/>
  <c r="K10" i="2" a="1"/>
  <c r="K12" i="2" a="1"/>
  <c r="K14" i="2" a="1"/>
  <c r="K16" i="2" a="1"/>
  <c r="K18" i="2" a="1"/>
  <c r="K20" i="2" a="1"/>
  <c r="K22" i="2" a="1"/>
  <c r="K24" i="2" a="1"/>
  <c r="K26" i="2" a="1"/>
  <c r="K7" i="2" a="1"/>
  <c r="K15" i="2" a="1"/>
  <c r="K19" i="2" a="1"/>
  <c r="K23" i="2" a="1"/>
  <c r="K27" i="2" a="1"/>
  <c r="K30" i="2" a="1"/>
  <c r="K5" i="2" a="1"/>
  <c r="K9" i="2" a="1"/>
  <c r="K11" i="2" a="1"/>
  <c r="K13" i="2" a="1"/>
  <c r="K17" i="2" a="1"/>
  <c r="K21" i="2" a="1"/>
  <c r="K25" i="2" a="1"/>
  <c r="K29" i="2" a="1"/>
  <c r="K28" i="2" a="1"/>
  <c r="K3" i="2" a="1"/>
  <c r="K28" i="2" l="1"/>
  <c r="K29" i="2"/>
  <c r="K25" i="2"/>
  <c r="K21" i="2"/>
  <c r="K17" i="2"/>
  <c r="K13" i="2"/>
  <c r="K11" i="2"/>
  <c r="K9" i="2"/>
  <c r="K5" i="2"/>
  <c r="K30" i="2"/>
  <c r="K27" i="2"/>
  <c r="K23" i="2"/>
  <c r="K19" i="2"/>
  <c r="K15" i="2"/>
  <c r="K7" i="2"/>
  <c r="K26" i="2"/>
  <c r="K24" i="2"/>
  <c r="K22" i="2"/>
  <c r="K20" i="2"/>
  <c r="K18" i="2"/>
  <c r="K16" i="2"/>
  <c r="K14" i="2"/>
  <c r="K12" i="2"/>
  <c r="K10" i="2"/>
  <c r="K8" i="2"/>
  <c r="K6" i="2"/>
  <c r="K4" i="2"/>
  <c r="K3" i="2"/>
  <c r="G2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80E238-5287-46BF-9964-B392FFC2B89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19177B4-917A-482E-9C65-5E86E85D23F3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khane\Downloads\길벗컴활1급총정리_update_20250108 (1)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<sst xmlns="http://schemas.openxmlformats.org/spreadsheetml/2006/main" count="397" uniqueCount="163">
  <si>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</si>
  <si>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</si>
  <si>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</si>
  <si>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</si>
  <si>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</si>
  <si>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</si>
  <si>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</si>
  <si>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</si>
  <si>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</si>
  <si>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</si>
  <si>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</si>
  <si>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</si>
  <si>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</si>
  <si>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</si>
  <si>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</si>
  <si>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</si>
  <si>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</si>
  <si>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</si>
  <si>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</si>
  <si>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</si>
  <si>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</si>
  <si>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</si>
  <si>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</si>
  <si>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</si>
  <si>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</si>
  <si>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</si>
  <si>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</si>
  <si>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</si>
  <si>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</si>
  <si>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</si>
  <si>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</si>
  <si>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</si>
  <si>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</si>
  <si>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</si>
  <si>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</si>
  <si>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</si>
  <si>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</si>
  <si>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</si>
  <si>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</si>
  <si>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</si>
  <si>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</si>
  <si>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</si>
  <si>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</si>
  <si>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</si>
  <si>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</si>
  <si>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</si>
  <si>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</si>
  <si>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</si>
  <si>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</si>
  <si>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</si>
  <si>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</si>
  <si>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</si>
  <si>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</si>
  <si>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</si>
  <si>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</si>
  <si>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</si>
  <si>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</si>
  <si>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</si>
  <si>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</si>
  <si>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</si>
  <si>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</si>
  <si>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</si>
  <si>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</si>
  <si>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</si>
  <si>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</si>
  <si>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</si>
  <si>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</si>
  <si>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</si>
  <si>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</si>
  <si>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</si>
  <si>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</si>
  <si>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</si>
  <si>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</si>
  <si>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</si>
  <si>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</si>
  <si>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</si>
  <si>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</si>
  <si>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</si>
  <si>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</si>
  <si>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</si>
  <si>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</si>
  <si>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</si>
  <si>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</si>
  <si>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</si>
  <si>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</si>
  <si>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</si>
  <si>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</si>
  <si>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</si>
  <si>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</si>
  <si>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</si>
  <si>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</si>
  <si>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</si>
  <si>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</si>
  <si>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</si>
  <si>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</si>
  <si>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</si>
  <si>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</si>
  <si>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</si>
  <si>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</si>
  <si>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</si>
  <si>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</si>
  <si>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</si>
  <si>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</si>
  <si>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</si>
  <si>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</si>
  <si>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</si>
  <si>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</si>
  <si>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</si>
  <si>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</si>
  <si>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</si>
  <si>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</si>
  <si>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</si>
  <si>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</si>
  <si>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</si>
  <si>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</si>
  <si>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</si>
  <si>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</si>
  <si>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</si>
  <si>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</si>
  <si>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</si>
  <si>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</si>
  <si>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</si>
  <si>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</si>
  <si>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</si>
  <si>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</si>
  <si>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</si>
  <si>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</si>
  <si>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</si>
  <si>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</si>
  <si>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</si>
  <si>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</si>
  <si>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</si>
  <si>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</si>
  <si>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</si>
  <si>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</si>
  <si>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</si>
  <si>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</si>
  <si>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</si>
  <si>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</si>
  <si>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</si>
  <si>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</si>
  <si>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</si>
  <si>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</si>
  <si>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</si>
  <si>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대표자</t>
    <phoneticPr fontId="1" type="noConversion"/>
  </si>
  <si>
    <t>주민번호</t>
    <phoneticPr fontId="1" type="noConversion"/>
  </si>
  <si>
    <t>대출일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</si>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</sst>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6" fontId="0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6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48-4551-8DCF-F835FF061ECF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110863"/>
        <c:axId val="780100783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780100783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0110863"/>
        <c:crosses val="max"/>
        <c:crossBetween val="between"/>
        <c:majorUnit val="0.2"/>
      </c:valAx>
      <c:catAx>
        <c:axId val="780110863"/>
        <c:scaling>
          <c:orientation val="minMax"/>
        </c:scaling>
        <c:delete val="1"/>
        <c:axPos val="b"/>
        <c:majorTickMark val="out"/>
        <c:minorTickMark val="none"/>
        <c:tickLblPos val="nextTo"/>
        <c:crossAx val="7801007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0BA399F-86F1-54EB-8DFC-B3553D2D5122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249D55F-A1A5-BE50-7EC8-2DC048486114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하늘" refreshedDate="45852.555488425925" backgroundQuery="1" createdVersion="8" refreshedVersion="8" minRefreshableVersion="3" recordCount="0" supportSubquery="1" supportAdvancedDrill="1" xr:uid="{E2B3CA96-6328-445B-A6AD-126DAA03FC86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2B46CF-48F8-42EB-BA14-27E77FDFCF5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J11" sqref="J11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8.796875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9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AND(MID($B3,8,1)="2",OR(MONTH($E3)=4,MONTH($E3)=5))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t="s">
        <v>144</v>
      </c>
      <c r="K5" t="s">
        <v>145</v>
      </c>
      <c r="L5" t="s">
        <v>146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K14" sqref="K14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horizontalDpi="0" verticalDpi="0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P30"/>
  <sheetViews>
    <sheetView topLeftCell="G1" workbookViewId="0">
      <selection activeCell="J3" sqref="J3:J30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.3984375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  <col min="16" max="16" width="10.69921875" bestFit="1" customWidth="1"/>
  </cols>
  <sheetData>
    <row r="1" spans="1:16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  <c r="P2" s="29"/>
    </row>
    <row r="3" spans="1:16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_xlfn.IFS(AND($G3/$C3&lt;=0.5,YEAR($F3)-YEAR($K$1)&lt;8),"가능",AND($G3/$C3&lt;=0.7,YEAR($F3)-YEAR($K$1)&lt;8),"보류",OR($G3/$C3&gt;0.7,YEAR($F3)-YEAR($K$1)&gt;=8),"불가능")</f>
        <v>보류</v>
      </c>
      <c r="J3" s="26" t="str">
        <f>VLOOKUP(PMT($H3/12,(YEAR($F3)-YEAR($E3))*12,-$G3),$M$3:$N$5,2,TRUE)</f>
        <v>중</v>
      </c>
      <c r="K3" s="1" t="str" cm="1">
        <f t="array" ref="K3">fn대출안정성(C3,G3)</f>
        <v/>
      </c>
      <c r="M3" s="10">
        <v>0</v>
      </c>
      <c r="N3" s="11" t="s">
        <v>99</v>
      </c>
      <c r="P3" s="29"/>
    </row>
    <row r="4" spans="1:16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_xlfn.IFS(AND($G4/$C4&lt;=0.5,YEAR($F4)-YEAR($K$1)&lt;8),"가능",AND($G4/$C4&lt;=0.7,YEAR($F4)-YEAR($K$1)&lt;8),"보류",OR($G4/$C4&gt;0.7,YEAR($F4)-YEAR($K$1)&gt;=8),"불가능")</f>
        <v>불가능</v>
      </c>
      <c r="J4" s="26" t="str">
        <f t="shared" ref="J4:J30" si="0">VLOOKUP(PMT($H4/12,(YEAR($F4)-YEAR($E4))*12,-$G4),$M$3:$N$5,2,TRUE)</f>
        <v>상</v>
      </c>
      <c r="K4" s="1" t="str" cm="1">
        <f t="array" ref="K4">fn대출안정성(C4,G4)</f>
        <v/>
      </c>
      <c r="M4" s="10">
        <v>200000</v>
      </c>
      <c r="N4" s="11" t="s">
        <v>100</v>
      </c>
      <c r="P4" s="29"/>
    </row>
    <row r="5" spans="1:16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_xlfn.IFS(AND($G5/$C5&lt;=0.5,YEAR($F5)-YEAR($K$1)&lt;8),"가능",AND($G5/$C5&lt;=0.7,YEAR($F5)-YEAR($K$1)&lt;8),"보류",OR($G5/$C5&gt;0.7,YEAR($F5)-YEAR($K$1)&gt;=8),"불가능")</f>
        <v>불가능</v>
      </c>
      <c r="J5" s="26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  <c r="P5" s="29"/>
    </row>
    <row r="6" spans="1:16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_xlfn.IFS(AND($G6/$C6&lt;=0.5,YEAR($F6)-YEAR($K$1)&lt;8),"가능",AND($G6/$C6&lt;=0.7,YEAR($F6)-YEAR($K$1)&lt;8),"보류",OR($G6/$C6&gt;0.7,YEAR($F6)-YEAR($K$1)&gt;=8),"불가능")</f>
        <v>불가능</v>
      </c>
      <c r="J6" s="26" t="str">
        <f t="shared" si="0"/>
        <v>중</v>
      </c>
      <c r="K6" s="1" t="str" cm="1">
        <f t="array" ref="K6">fn대출안정성(C6,G6)</f>
        <v/>
      </c>
      <c r="P6" s="29"/>
    </row>
    <row r="7" spans="1:16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_xlfn.IFS(AND($G7/$C7&lt;=0.5,YEAR($F7)-YEAR($K$1)&lt;8),"가능",AND($G7/$C7&lt;=0.7,YEAR($F7)-YEAR($K$1)&lt;8),"보류",OR($G7/$C7&gt;0.7,YEAR($F7)-YEAR($K$1)&gt;=8),"불가능")</f>
        <v>보류</v>
      </c>
      <c r="J7" s="26" t="str">
        <f t="shared" si="0"/>
        <v>하</v>
      </c>
      <c r="K7" s="1" t="str" cm="1">
        <f t="array" ref="K7">fn대출안정성(C7,G7)</f>
        <v/>
      </c>
      <c r="M7" t="s">
        <v>102</v>
      </c>
      <c r="P7" s="29"/>
    </row>
    <row r="8" spans="1:16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_xlfn.IFS(AND($G8/$C8&lt;=0.5,YEAR($F8)-YEAR($K$1)&lt;8),"가능",AND($G8/$C8&lt;=0.7,YEAR($F8)-YEAR($K$1)&lt;8),"보류",OR($G8/$C8&gt;0.7,YEAR($F8)-YEAR($K$1)&gt;=8),"불가능")</f>
        <v>불가능</v>
      </c>
      <c r="J8" s="26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  <c r="P8" s="29"/>
    </row>
    <row r="9" spans="1:16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_xlfn.IFS(AND($G9/$C9&lt;=0.5,YEAR($F9)-YEAR($K$1)&lt;8),"가능",AND($G9/$C9&lt;=0.7,YEAR($F9)-YEAR($K$1)&lt;8),"보류",OR($G9/$C9&gt;0.7,YEAR($F9)-YEAR($K$1)&gt;=8),"불가능")</f>
        <v>불가능</v>
      </c>
      <c r="J9" s="26" t="str">
        <f t="shared" si="0"/>
        <v>중</v>
      </c>
      <c r="K9" s="1" t="str" cm="1">
        <f t="array" ref="K9">fn대출안정성(C9,G9)</f>
        <v/>
      </c>
      <c r="M9" s="1" t="s">
        <v>22</v>
      </c>
      <c r="N9" s="5" cm="1">
        <f t="array" ref="N9">SUM(IF(($D$3:$D$30=$M9),$G$3:$G$30))</f>
        <v>319181000</v>
      </c>
      <c r="O9" s="12" cm="1">
        <f t="array" ref="O9">_xlfn.RANK.EQ(MAX(IF(($D$3:$D$30=$M9),$C$3:$C$30)),$C$3:$C$30,0)</f>
        <v>1</v>
      </c>
      <c r="P9" s="29"/>
    </row>
    <row r="10" spans="1:16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_xlfn.IFS(AND($G10/$C10&lt;=0.5,YEAR($F10)-YEAR($K$1)&lt;8),"가능",AND($G10/$C10&lt;=0.7,YEAR($F10)-YEAR($K$1)&lt;8),"보류",OR($G10/$C10&gt;0.7,YEAR($F10)-YEAR($K$1)&gt;=8),"불가능")</f>
        <v>가능</v>
      </c>
      <c r="J10" s="26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 cm="1">
        <f t="array" ref="N10">SUM(IF(($D$3:$D$30=$M10),$G$3:$G$30))</f>
        <v>205861000</v>
      </c>
      <c r="O10" s="12" cm="1">
        <f t="array" ref="O10">_xlfn.RANK.EQ(MAX(IF(($D$3:$D$30=$M10),$C$3:$C$30)),$C$3:$C$30,0)</f>
        <v>5</v>
      </c>
      <c r="P10" s="29"/>
    </row>
    <row r="11" spans="1:16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_xlfn.IFS(AND($G11/$C11&lt;=0.5,YEAR($F11)-YEAR($K$1)&lt;8),"가능",AND($G11/$C11&lt;=0.7,YEAR($F11)-YEAR($K$1)&lt;8),"보류",OR($G11/$C11&gt;0.7,YEAR($F11)-YEAR($K$1)&gt;=8),"불가능")</f>
        <v>불가능</v>
      </c>
      <c r="J11" s="26" t="str">
        <f t="shared" si="0"/>
        <v>중</v>
      </c>
      <c r="K11" s="1" t="str" cm="1">
        <f t="array" ref="K11">fn대출안정성(C11,G11)</f>
        <v/>
      </c>
      <c r="M11" s="1" t="s">
        <v>13</v>
      </c>
      <c r="N11" s="5" cm="1">
        <f t="array" ref="N11">SUM(IF(($D$3:$D$30=$M11),$G$3:$G$30))</f>
        <v>190963000</v>
      </c>
      <c r="O11" s="12" cm="1">
        <f t="array" ref="O11">_xlfn.RANK.EQ(MAX(IF(($D$3:$D$30=$M11),$C$3:$C$30)),$C$3:$C$30,0)</f>
        <v>4</v>
      </c>
    </row>
    <row r="12" spans="1:16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_xlfn.IFS(AND($G12/$C12&lt;=0.5,YEAR($F12)-YEAR($K$1)&lt;8),"가능",AND($G12/$C12&lt;=0.7,YEAR($F12)-YEAR($K$1)&lt;8),"보류",OR($G12/$C12&gt;0.7,YEAR($F12)-YEAR($K$1)&gt;=8),"불가능")</f>
        <v>가능</v>
      </c>
      <c r="J12" s="26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 cm="1">
        <f t="array" ref="N12">SUM(IF(($D$3:$D$30=$M12),$G$3:$G$30))</f>
        <v>157216000</v>
      </c>
      <c r="O12" s="12" cm="1">
        <f t="array" ref="O12">_xlfn.RANK.EQ(MAX(IF(($D$3:$D$30=$M12),$C$3:$C$30)),$C$3:$C$30,0)</f>
        <v>9</v>
      </c>
    </row>
    <row r="13" spans="1:16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_xlfn.IFS(AND($G13/$C13&lt;=0.5,YEAR($F13)-YEAR($K$1)&lt;8),"가능",AND($G13/$C13&lt;=0.7,YEAR($F13)-YEAR($K$1)&lt;8),"보류",OR($G13/$C13&gt;0.7,YEAR($F13)-YEAR($K$1)&gt;=8),"불가능")</f>
        <v>불가능</v>
      </c>
      <c r="J13" s="26" t="str">
        <f t="shared" si="0"/>
        <v>하</v>
      </c>
      <c r="K13" s="1" t="str" cm="1">
        <f t="array" ref="K13">fn대출안정성(C13,G13)</f>
        <v>위험</v>
      </c>
    </row>
    <row r="14" spans="1:16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_xlfn.IFS(AND($G14/$C14&lt;=0.5,YEAR($F14)-YEAR($K$1)&lt;8),"가능",AND($G14/$C14&lt;=0.7,YEAR($F14)-YEAR($K$1)&lt;8),"보류",OR($G14/$C14&gt;0.7,YEAR($F14)-YEAR($K$1)&gt;=8),"불가능")</f>
        <v>보류</v>
      </c>
      <c r="J14" s="26" t="str">
        <f t="shared" si="0"/>
        <v>상</v>
      </c>
      <c r="K14" s="1" t="str" cm="1">
        <f t="array" ref="K14">fn대출안정성(C14,G14)</f>
        <v/>
      </c>
    </row>
    <row r="15" spans="1:16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_xlfn.IFS(AND($G15/$C15&lt;=0.5,YEAR($F15)-YEAR($K$1)&lt;8),"가능",AND($G15/$C15&lt;=0.7,YEAR($F15)-YEAR($K$1)&lt;8),"보류",OR($G15/$C15&gt;0.7,YEAR($F15)-YEAR($K$1)&gt;=8),"불가능")</f>
        <v>보류</v>
      </c>
      <c r="J15" s="26" t="str">
        <f t="shared" si="0"/>
        <v>하</v>
      </c>
      <c r="K15" s="1" t="str" cm="1">
        <f t="array" ref="K15">fn대출안정성(C15,G15)</f>
        <v/>
      </c>
    </row>
    <row r="16" spans="1:16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_xlfn.IFS(AND($G16/$C16&lt;=0.5,YEAR($F16)-YEAR($K$1)&lt;8),"가능",AND($G16/$C16&lt;=0.7,YEAR($F16)-YEAR($K$1)&lt;8),"보류",OR($G16/$C16&gt;0.7,YEAR($F16)-YEAR($K$1)&gt;=8),"불가능")</f>
        <v>불가능</v>
      </c>
      <c r="J16" s="26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_xlfn.IFS(AND($G17/$C17&lt;=0.5,YEAR($F17)-YEAR($K$1)&lt;8),"가능",AND($G17/$C17&lt;=0.7,YEAR($F17)-YEAR($K$1)&lt;8),"보류",OR($G17/$C17&gt;0.7,YEAR($F17)-YEAR($K$1)&gt;=8),"불가능")</f>
        <v>보류</v>
      </c>
      <c r="J17" s="26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_xlfn.IFS(AND($G18/$C18&lt;=0.5,YEAR($F18)-YEAR($K$1)&lt;8),"가능",AND($G18/$C18&lt;=0.7,YEAR($F18)-YEAR($K$1)&lt;8),"보류",OR($G18/$C18&gt;0.7,YEAR($F18)-YEAR($K$1)&gt;=8),"불가능")</f>
        <v>불가능</v>
      </c>
      <c r="J18" s="26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_xlfn.IFS(AND($G19/$C19&lt;=0.5,YEAR($F19)-YEAR($K$1)&lt;8),"가능",AND($G19/$C19&lt;=0.7,YEAR($F19)-YEAR($K$1)&lt;8),"보류",OR($G19/$C19&gt;0.7,YEAR($F19)-YEAR($K$1)&gt;=8),"불가능")</f>
        <v>불가능</v>
      </c>
      <c r="J19" s="26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_xlfn.IFS(AND($G20/$C20&lt;=0.5,YEAR($F20)-YEAR($K$1)&lt;8),"가능",AND($G20/$C20&lt;=0.7,YEAR($F20)-YEAR($K$1)&lt;8),"보류",OR($G20/$C20&gt;0.7,YEAR($F20)-YEAR($K$1)&gt;=8),"불가능")</f>
        <v>보류</v>
      </c>
      <c r="J20" s="26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_xlfn.IFS(AND($G21/$C21&lt;=0.5,YEAR($F21)-YEAR($K$1)&lt;8),"가능",AND($G21/$C21&lt;=0.7,YEAR($F21)-YEAR($K$1)&lt;8),"보류",OR($G21/$C21&gt;0.7,YEAR($F21)-YEAR($K$1)&gt;=8),"불가능")</f>
        <v>가능</v>
      </c>
      <c r="J21" s="26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_xlfn.IFS(AND($G22/$C22&lt;=0.5,YEAR($F22)-YEAR($K$1)&lt;8),"가능",AND($G22/$C22&lt;=0.7,YEAR($F22)-YEAR($K$1)&lt;8),"보류",OR($G22/$C22&gt;0.7,YEAR($F22)-YEAR($K$1)&gt;=8),"불가능")</f>
        <v>보류</v>
      </c>
      <c r="J22" s="26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_xlfn.IFS(AND($G23/$C23&lt;=0.5,YEAR($F23)-YEAR($K$1)&lt;8),"가능",AND($G23/$C23&lt;=0.7,YEAR($F23)-YEAR($K$1)&lt;8),"보류",OR($G23/$C23&gt;0.7,YEAR($F23)-YEAR($K$1)&gt;=8),"불가능")</f>
        <v>불가능</v>
      </c>
      <c r="J23" s="26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_xlfn.IFS(AND($G24/$C24&lt;=0.5,YEAR($F24)-YEAR($K$1)&lt;8),"가능",AND($G24/$C24&lt;=0.7,YEAR($F24)-YEAR($K$1)&lt;8),"보류",OR($G24/$C24&gt;0.7,YEAR($F24)-YEAR($K$1)&gt;=8),"불가능")</f>
        <v>불가능</v>
      </c>
      <c r="J24" s="26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_xlfn.IFS(AND($G25/$C25&lt;=0.5,YEAR($F25)-YEAR($K$1)&lt;8),"가능",AND($G25/$C25&lt;=0.7,YEAR($F25)-YEAR($K$1)&lt;8),"보류",OR($G25/$C25&gt;0.7,YEAR($F25)-YEAR($K$1)&gt;=8),"불가능")</f>
        <v>가능</v>
      </c>
      <c r="J25" s="26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_xlfn.IFS(AND($G26/$C26&lt;=0.5,YEAR($F26)-YEAR($K$1)&lt;8),"가능",AND($G26/$C26&lt;=0.7,YEAR($F26)-YEAR($K$1)&lt;8),"보류",OR($G26/$C26&gt;0.7,YEAR($F26)-YEAR($K$1)&gt;=8),"불가능")</f>
        <v>불가능</v>
      </c>
      <c r="J26" s="26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_xlfn.IFS(AND($G27/$C27&lt;=0.5,YEAR($F27)-YEAR($K$1)&lt;8),"가능",AND($G27/$C27&lt;=0.7,YEAR($F27)-YEAR($K$1)&lt;8),"보류",OR($G27/$C27&gt;0.7,YEAR($F27)-YEAR($K$1)&gt;=8),"불가능")</f>
        <v>불가능</v>
      </c>
      <c r="J27" s="26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_xlfn.IFS(AND($G28/$C28&lt;=0.5,YEAR($F28)-YEAR($K$1)&lt;8),"가능",AND($G28/$C28&lt;=0.7,YEAR($F28)-YEAR($K$1)&lt;8),"보류",OR($G28/$C28&gt;0.7,YEAR($F28)-YEAR($K$1)&gt;=8),"불가능")</f>
        <v>가능</v>
      </c>
      <c r="J28" s="26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_xlfn.IFS(AND($G29/$C29&lt;=0.5,YEAR($F29)-YEAR($K$1)&lt;8),"가능",AND($G29/$C29&lt;=0.7,YEAR($F29)-YEAR($K$1)&lt;8),"보류",OR($G29/$C29&gt;0.7,YEAR($F29)-YEAR($K$1)&gt;=8),"불가능")</f>
        <v>가능</v>
      </c>
      <c r="J29" s="26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_xlfn.IFS(AND($G30/$C30&lt;=0.5,YEAR($F30)-YEAR($K$1)&lt;8),"가능",AND($G30/$C30&lt;=0.7,YEAR($F30)-YEAR($K$1)&lt;8),"보류",OR($G30/$C30&gt;0.7,YEAR($F30)-YEAR($K$1)&gt;=8),"불가능")</f>
        <v>가능</v>
      </c>
      <c r="J30" s="26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B13" sqref="B13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6" width="12" bestFit="1" customWidth="1"/>
    <col min="7" max="7" width="13" bestFit="1" customWidth="1"/>
    <col min="8" max="8" width="6.796875" bestFit="1" customWidth="1"/>
    <col min="9" max="9" width="18.19921875" bestFit="1" customWidth="1"/>
    <col min="10" max="10" width="16.19921875" bestFit="1" customWidth="1"/>
  </cols>
  <sheetData>
    <row r="2" spans="2:6">
      <c r="D2" s="20" t="s">
        <v>95</v>
      </c>
    </row>
    <row r="3" spans="2:6">
      <c r="B3" s="20" t="s">
        <v>3</v>
      </c>
      <c r="C3" s="20" t="s">
        <v>150</v>
      </c>
      <c r="D3" t="s">
        <v>147</v>
      </c>
      <c r="E3" t="s">
        <v>148</v>
      </c>
      <c r="F3" t="s">
        <v>149</v>
      </c>
    </row>
    <row r="4" spans="2:6">
      <c r="B4" t="s">
        <v>13</v>
      </c>
      <c r="C4" t="s">
        <v>151</v>
      </c>
      <c r="D4" s="21">
        <v>18080000</v>
      </c>
      <c r="E4" s="21">
        <v>38913000</v>
      </c>
      <c r="F4" s="21">
        <v>42420000</v>
      </c>
    </row>
    <row r="5" spans="2:6">
      <c r="C5" t="s">
        <v>153</v>
      </c>
      <c r="D5" s="22">
        <v>1.7999999999999999E-2</v>
      </c>
      <c r="E5" s="22">
        <v>4.3999999999999997E-2</v>
      </c>
      <c r="F5" s="22">
        <v>3.2600000000000004E-2</v>
      </c>
    </row>
    <row r="6" spans="2:6">
      <c r="B6" t="s">
        <v>17</v>
      </c>
      <c r="C6" t="s">
        <v>151</v>
      </c>
      <c r="D6" s="21">
        <v>24804000</v>
      </c>
      <c r="E6" s="21">
        <v>43095000</v>
      </c>
      <c r="F6" s="21">
        <v>50150000</v>
      </c>
    </row>
    <row r="7" spans="2:6">
      <c r="C7" t="s">
        <v>153</v>
      </c>
      <c r="D7" s="22">
        <v>1.2E-2</v>
      </c>
      <c r="E7" s="22">
        <v>2.8999999999999998E-2</v>
      </c>
      <c r="F7" s="22">
        <v>3.5499999999999997E-2</v>
      </c>
    </row>
    <row r="8" spans="2:6">
      <c r="B8" t="s">
        <v>10</v>
      </c>
      <c r="C8" t="s">
        <v>151</v>
      </c>
      <c r="D8" s="21">
        <v>28204000</v>
      </c>
      <c r="E8" s="21">
        <v>32595000</v>
      </c>
      <c r="F8" s="21">
        <v>46931000</v>
      </c>
    </row>
    <row r="9" spans="2:6">
      <c r="C9" t="s">
        <v>153</v>
      </c>
      <c r="D9" s="22">
        <v>3.2333333333333332E-2</v>
      </c>
      <c r="E9" s="22">
        <v>2.7E-2</v>
      </c>
      <c r="F9" s="22">
        <v>2.5999999999999999E-2</v>
      </c>
    </row>
    <row r="10" spans="2:6">
      <c r="B10" t="s">
        <v>22</v>
      </c>
      <c r="C10" t="s">
        <v>151</v>
      </c>
      <c r="D10" s="21">
        <v>37395000</v>
      </c>
      <c r="E10" s="21">
        <v>8262000</v>
      </c>
      <c r="F10" s="21">
        <v>61440000</v>
      </c>
    </row>
    <row r="11" spans="2:6">
      <c r="C11" t="s">
        <v>153</v>
      </c>
      <c r="D11" s="22">
        <v>2.9000000000000001E-2</v>
      </c>
      <c r="E11" s="22">
        <v>2.9000000000000001E-2</v>
      </c>
      <c r="F11" s="22">
        <v>3.1333333333333331E-2</v>
      </c>
    </row>
    <row r="12" spans="2:6">
      <c r="B12" t="s">
        <v>152</v>
      </c>
      <c r="D12" s="21">
        <v>37395000</v>
      </c>
      <c r="E12" s="21">
        <v>43095000</v>
      </c>
      <c r="F12" s="21">
        <v>61440000</v>
      </c>
    </row>
    <row r="13" spans="2:6">
      <c r="B13" t="s">
        <v>154</v>
      </c>
      <c r="D13" s="22">
        <v>2.642857142857143E-2</v>
      </c>
      <c r="E13" s="22">
        <v>3.0571428571428572E-2</v>
      </c>
      <c r="F13" s="22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A2" sqref="A2:G20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3">
        <v>3000000</v>
      </c>
      <c r="E3" s="23">
        <v>750000</v>
      </c>
      <c r="F3" s="23">
        <v>1500000</v>
      </c>
      <c r="G3" s="23">
        <v>4410000</v>
      </c>
    </row>
    <row r="4" spans="1:7" outlineLevel="3">
      <c r="A4" t="s">
        <v>82</v>
      </c>
      <c r="B4" t="s">
        <v>78</v>
      </c>
      <c r="C4" t="s">
        <v>81</v>
      </c>
      <c r="D4" s="23">
        <v>2500000</v>
      </c>
      <c r="E4" s="23">
        <v>650000</v>
      </c>
      <c r="F4" s="23">
        <v>1250000</v>
      </c>
      <c r="G4" s="23">
        <v>3696000</v>
      </c>
    </row>
    <row r="5" spans="1:7" outlineLevel="3">
      <c r="A5" t="s">
        <v>80</v>
      </c>
      <c r="B5" t="s">
        <v>78</v>
      </c>
      <c r="C5" t="s">
        <v>81</v>
      </c>
      <c r="D5" s="23">
        <v>2550000</v>
      </c>
      <c r="E5" s="23">
        <v>900000</v>
      </c>
      <c r="F5" s="23">
        <v>1275000</v>
      </c>
      <c r="G5" s="23">
        <v>3969000</v>
      </c>
    </row>
    <row r="6" spans="1:7" outlineLevel="3">
      <c r="A6" t="s">
        <v>83</v>
      </c>
      <c r="B6" t="s">
        <v>78</v>
      </c>
      <c r="C6" t="s">
        <v>84</v>
      </c>
      <c r="D6" s="23">
        <v>2100000</v>
      </c>
      <c r="E6" s="23">
        <v>800000</v>
      </c>
      <c r="F6" s="23">
        <v>1050000</v>
      </c>
      <c r="G6" s="23">
        <v>3318000</v>
      </c>
    </row>
    <row r="7" spans="1:7" outlineLevel="2">
      <c r="B7" s="24" t="s">
        <v>159</v>
      </c>
      <c r="D7" s="23"/>
      <c r="E7" s="23"/>
      <c r="F7" s="23"/>
      <c r="G7" s="23">
        <f>SUBTOTAL(4,G3:G6)</f>
        <v>4410000</v>
      </c>
    </row>
    <row r="8" spans="1:7" outlineLevel="1">
      <c r="B8" s="24" t="s">
        <v>155</v>
      </c>
      <c r="D8" s="23"/>
      <c r="E8" s="23"/>
      <c r="F8" s="23"/>
      <c r="G8" s="23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3">
        <v>2400000</v>
      </c>
      <c r="E9" s="23">
        <v>1200000</v>
      </c>
      <c r="F9" s="23">
        <v>1200000</v>
      </c>
      <c r="G9" s="23">
        <v>4032000</v>
      </c>
    </row>
    <row r="10" spans="1:7" outlineLevel="3">
      <c r="A10" t="s">
        <v>89</v>
      </c>
      <c r="B10" t="s">
        <v>86</v>
      </c>
      <c r="C10" t="s">
        <v>84</v>
      </c>
      <c r="D10" s="23">
        <v>2100000</v>
      </c>
      <c r="E10" s="23">
        <v>800000</v>
      </c>
      <c r="F10" s="23">
        <v>1050000</v>
      </c>
      <c r="G10" s="23">
        <v>3318000</v>
      </c>
    </row>
    <row r="11" spans="1:7" outlineLevel="3">
      <c r="A11" t="s">
        <v>88</v>
      </c>
      <c r="B11" t="s">
        <v>86</v>
      </c>
      <c r="C11" t="s">
        <v>84</v>
      </c>
      <c r="D11" s="23">
        <v>2050000</v>
      </c>
      <c r="E11" s="23">
        <v>650000</v>
      </c>
      <c r="F11" s="23">
        <v>1025000</v>
      </c>
      <c r="G11" s="23">
        <v>3129000</v>
      </c>
    </row>
    <row r="12" spans="1:7" outlineLevel="3">
      <c r="A12" t="s">
        <v>85</v>
      </c>
      <c r="B12" t="s">
        <v>86</v>
      </c>
      <c r="C12" t="s">
        <v>79</v>
      </c>
      <c r="D12" s="23">
        <v>3050000</v>
      </c>
      <c r="E12" s="23">
        <v>1000000</v>
      </c>
      <c r="F12" s="23">
        <v>1525000</v>
      </c>
      <c r="G12" s="23">
        <v>4683000</v>
      </c>
    </row>
    <row r="13" spans="1:7" outlineLevel="2">
      <c r="B13" s="24" t="s">
        <v>160</v>
      </c>
      <c r="D13" s="23"/>
      <c r="E13" s="23"/>
      <c r="F13" s="23"/>
      <c r="G13" s="23">
        <f>SUBTOTAL(4,G9:G12)</f>
        <v>4683000</v>
      </c>
    </row>
    <row r="14" spans="1:7" outlineLevel="1">
      <c r="B14" s="24" t="s">
        <v>156</v>
      </c>
      <c r="D14" s="23"/>
      <c r="E14" s="23"/>
      <c r="F14" s="23"/>
      <c r="G14" s="23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3">
        <v>2500000</v>
      </c>
      <c r="E15" s="23">
        <v>1150000</v>
      </c>
      <c r="F15" s="23">
        <v>1250000</v>
      </c>
      <c r="G15" s="23">
        <v>4116000</v>
      </c>
    </row>
    <row r="16" spans="1:7" outlineLevel="3">
      <c r="A16" t="s">
        <v>90</v>
      </c>
      <c r="B16" t="s">
        <v>91</v>
      </c>
      <c r="C16" t="s">
        <v>79</v>
      </c>
      <c r="D16" s="23">
        <v>2950000</v>
      </c>
      <c r="E16" s="23">
        <v>1000000</v>
      </c>
      <c r="F16" s="23">
        <v>1475000</v>
      </c>
      <c r="G16" s="23">
        <v>4557000</v>
      </c>
    </row>
    <row r="17" spans="2:7" outlineLevel="2">
      <c r="B17" s="24" t="s">
        <v>161</v>
      </c>
      <c r="D17" s="23"/>
      <c r="E17" s="23"/>
      <c r="F17" s="23"/>
      <c r="G17" s="23">
        <f>SUBTOTAL(4,G15:G16)</f>
        <v>4557000</v>
      </c>
    </row>
    <row r="18" spans="2:7" outlineLevel="1">
      <c r="B18" s="24" t="s">
        <v>157</v>
      </c>
      <c r="D18" s="23"/>
      <c r="E18" s="23"/>
      <c r="F18" s="23"/>
      <c r="G18" s="23">
        <f>SUBTOTAL(1,G15:G16)</f>
        <v>4336500</v>
      </c>
    </row>
    <row r="19" spans="2:7">
      <c r="B19" s="24" t="s">
        <v>162</v>
      </c>
      <c r="D19" s="23"/>
      <c r="E19" s="23"/>
      <c r="F19" s="23"/>
      <c r="G19" s="23">
        <f>SUBTOTAL(4,G3:G16)</f>
        <v>4683000</v>
      </c>
    </row>
    <row r="20" spans="2:7">
      <c r="B20" s="24" t="s">
        <v>158</v>
      </c>
      <c r="D20" s="23"/>
      <c r="E20" s="23"/>
      <c r="F20" s="23"/>
      <c r="G20" s="23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J14" sqref="J14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5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5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5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5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5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5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5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5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5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5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5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5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abSelected="1" topLeftCell="A7" workbookViewId="0">
      <selection activeCell="L14" sqref="L14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/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8"/>
      <c r="D1" s="28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하늘 김</cp:lastModifiedBy>
  <dcterms:created xsi:type="dcterms:W3CDTF">2023-07-14T11:40:39Z</dcterms:created>
  <dcterms:modified xsi:type="dcterms:W3CDTF">2025-07-14T07:05:58Z</dcterms:modified>
</cp:coreProperties>
</file>