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wan6\OneDrive\바탕 화면\새 폴더\03 기본모의고사\"/>
    </mc:Choice>
  </mc:AlternateContent>
  <xr:revisionPtr revIDLastSave="0" documentId="13_ncr:1_{57A7E211-8243-4346-A1A2-2028FEDA6D66}" xr6:coauthVersionLast="47" xr6:coauthVersionMax="47" xr10:uidLastSave="{00000000-0000-0000-0000-000000000000}"/>
  <bookViews>
    <workbookView xWindow="-120" yWindow="-120" windowWidth="29040" windowHeight="15840" firstSheet="1" activeTab="3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5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91029"/>
  <pivotCaches>
    <pivotCache cacheId="4" r:id="rId1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" i="9" l="1"/>
  <c r="A37" i="2"/>
  <c r="E17" i="2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C5" i="2"/>
  <c r="C4" i="2"/>
  <c r="C6" i="2"/>
  <c r="C7" i="2"/>
  <c r="C8" i="2"/>
  <c r="C9" i="2"/>
  <c r="C10" i="2"/>
  <c r="C11" i="2"/>
  <c r="C12" i="2"/>
  <c r="C3" i="2"/>
  <c r="G5" i="12"/>
  <c r="G6" i="12"/>
  <c r="G7" i="12"/>
  <c r="G8" i="12"/>
  <c r="G9" i="12"/>
  <c r="G4" i="12"/>
  <c r="G17" i="5"/>
  <c r="G10" i="5"/>
  <c r="G6" i="5"/>
  <c r="G19" i="5" s="1"/>
  <c r="F18" i="5"/>
  <c r="E18" i="5"/>
  <c r="F11" i="5"/>
  <c r="F20" i="5" s="1"/>
  <c r="E11" i="5"/>
  <c r="E20" i="5" s="1"/>
  <c r="F7" i="5"/>
  <c r="E7" i="5"/>
  <c r="I5" i="8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 s="1"/>
  <c r="F7" i="10" s="1"/>
  <c r="D8" i="10"/>
  <c r="E8" i="10" s="1"/>
  <c r="F8" i="10" s="1"/>
  <c r="D9" i="10"/>
  <c r="E9" i="10" s="1"/>
  <c r="F9" i="10" s="1"/>
  <c r="D10" i="10"/>
  <c r="E10" i="10" s="1"/>
  <c r="F10" i="10" s="1"/>
  <c r="D11" i="10"/>
  <c r="E11" i="10" s="1"/>
  <c r="F11" i="10" s="1"/>
  <c r="D12" i="10"/>
  <c r="E12" i="10" s="1"/>
  <c r="F12" i="10" s="1"/>
  <c r="D13" i="10"/>
  <c r="E13" i="10" s="1"/>
  <c r="F13" i="10" s="1"/>
  <c r="D14" i="10"/>
  <c r="E14" i="10" s="1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<sst xmlns="http://schemas.openxmlformats.org/spreadsheetml/2006/main" count="529" uniqueCount="328">
  <si>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</si>
  <si>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</si>
  <si>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</si>
  <si>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</si>
  <si>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</si>
  <si>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</si>
  <si>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</si>
  <si>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</si>
  <si>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</si>
  <si>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</si>
  <si>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</si>
  <si>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</si>
  <si>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</si>
  <si>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</si>
  <si>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</si>
  <si>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</si>
  <si>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</si>
  <si>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</si>
  <si>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</si>
  <si>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</si>
  <si>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</si>
  <si>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</si>
  <si>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</si>
  <si>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</si>
  <si>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</si>
  <si>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</si>
  <si>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</si>
  <si>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</si>
  <si>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</si>
  <si>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</si>
  <si>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</si>
  <si>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</si>
  <si>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</si>
  <si>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</si>
  <si>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</si>
  <si>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</si>
  <si>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</si>
  <si>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</si>
  <si>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</si>
  <si>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</si>
  <si>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</si>
  <si>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</si>
  <si>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</si>
  <si>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</si>
  <si>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</si>
  <si>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</si>
  <si>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</si>
  <si>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</si>
  <si>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</si>
  <si>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</si>
  <si>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</si>
  <si>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</si>
  <si>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</si>
  <si>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</si>
  <si>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</si>
  <si>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</si>
  <si>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</si>
  <si>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</si>
  <si>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</si>
  <si>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</si>
  <si>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</si>
  <si>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</si>
  <si>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</si>
  <si>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</si>
  <si>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</si>
  <si>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</si>
  <si>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</si>
  <si>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</si>
  <si>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</si>
  <si>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</si>
  <si>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</si>
  <si>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</si>
  <si>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</si>
  <si>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</si>
  <si>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</si>
  <si>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</si>
  <si>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</si>
  <si>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</si>
  <si>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</si>
  <si>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</si>
  <si>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</si>
  <si>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</si>
  <si>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</si>
  <si>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</si>
  <si>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</si>
  <si>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</si>
  <si>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</si>
  <si>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</si>
  <si>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</si>
  <si>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</si>
  <si>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</si>
  <si>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</si>
  <si>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</si>
  <si>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</si>
  <si>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</si>
  <si>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</si>
  <si>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</si>
  <si>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</si>
  <si>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</si>
  <si>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</si>
  <si>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</si>
  <si>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</si>
  <si>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</si>
  <si>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</si>
  <si>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</si>
  <si>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</si>
  <si>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</si>
  <si>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</si>
  <si>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</si>
  <si>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</si>
  <si>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</si>
  <si>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</si>
  <si>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</si>
  <si>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</si>
  <si>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</si>
  <si>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</si>
  <si>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</si>
  <si>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</si>
  <si>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</si>
  <si>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</si>
  <si>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</si>
  <si>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</si>
  <si>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</si>
  <si>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</si>
  <si>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</si>
  <si>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</si>
  <si>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</si>
  <si>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</si>
  <si>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</si>
  <si>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</si>
  <si>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</si>
  <si>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</si>
  <si>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</si>
  <si>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</si>
  <si>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</si>
  <si>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</si>
  <si>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</si>
  <si>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</si>
  <si>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</si>
  <si>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</si>
  <si>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</si>
  <si>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</si>
  <si>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</si>
  <si>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</si>
  <si>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</si>
  <si>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</si>
  <si>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</si>
  <si>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</si>
  <si>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</si>
  <si>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</si>
  <si>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</si>
  <si>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</si>
  <si>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</si>
  <si>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</si>
  <si>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</si>
  <si>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</si>
  <si>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</si>
  <si>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</si>
  <si>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</si>
  <si>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</si>
  <si>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</si>
  <si>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</si>
  <si>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</si>
  <si>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</si>
  <si>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</si>
  <si>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</si>
  <si>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</si>
  <si>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</si>
  <si>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</si>
  <si>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</si>
  <si>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</si>
  <si>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</si>
  <si>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</si>
  <si>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</si>
  <si>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</si>
  <si>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</si>
  <si>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</si>
  <si>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</si>
  <si>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</si>
  <si>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</si>
  <si>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</si>
  <si>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</si>
  <si>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</si>
  <si>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</si>
  <si>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</si>
  <si>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</si>
  <si>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</si>
  <si>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</si>
  <si>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</si>
  <si>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</si>
  <si>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</si>
  <si>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</si>
  <si>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</si>
  <si>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</si>
  <si>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</si>
  <si>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</si>
  <si>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</si>
  <si>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</si>
  <si>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</si>
  <si>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</si>
  <si>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</si>
  <si>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</si>
  <si>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</si>
  <si>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</si>
  <si>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</si>
  <si>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</si>
  <si>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</si>
  <si>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</si>
  <si>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</si>
  <si>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</si>
  <si>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</si>
  <si>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</si>
  <si>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</si>
  <si>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</si>
  <si>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</si>
  <si>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</si>
  <si>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</si>
  <si>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</si>
  <si>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</si>
  <si>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</si>
  <si>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</si>
  <si>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</si>
  <si>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</si>
  <si>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</si>
  <si>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</si>
  <si>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</si>
  <si>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</si>
  <si>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</si>
  <si>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</si>
  <si>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</si>
  <si>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</si>
  <si>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</si>
  <si>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</si>
  <si>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</si>
  <si>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</si>
  <si>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</si>
  <si>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</si>
  <si>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</si>
  <si>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</si>
  <si>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</si>
  <si>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</si>
  <si>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</si>
  <si>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</si>
  <si>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</si>
  <si>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</si>
  <si>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</si>
  <si>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</si>
  <si>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</si>
  <si>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</si>
  <si>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</si>
  <si>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</si>
  <si>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</si>
  <si>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</si>
  <si>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</si>
  <si>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</si>
  <si>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</si>
  <si>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</si>
  <si>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</si>
  <si>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</si>
  <si>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</si>
  <si>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</si>
  <si>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</si>
  <si>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</si>
  <si>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</si>
  <si>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</si>
  <si>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</si>
  <si>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</si>
  <si>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</si>
  <si>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</si>
  <si>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</si>
  <si>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</si>
  <si>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</si>
  <si>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</si>
  <si>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성명</t>
    <phoneticPr fontId="1" type="noConversion"/>
  </si>
  <si>
    <t>주민등록번호</t>
    <phoneticPr fontId="1" type="noConversion"/>
  </si>
  <si>
    <t>성별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</si>
  <si>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</si>
  <si>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</si>
  <si>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</si>
  <si>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H101</t>
    <phoneticPr fontId="1" type="noConversion"/>
  </si>
  <si>
    <t>H102</t>
  </si>
  <si>
    <t>H103</t>
  </si>
  <si>
    <t>S101</t>
    <phoneticPr fontId="1" type="noConversion"/>
  </si>
  <si>
    <t>S102</t>
    <phoneticPr fontId="1" type="noConversion"/>
  </si>
  <si>
    <t>B101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</si>
  <si>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</si>
  <si>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</si>
  <si>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</si>
  <si>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</si>
  <si>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</si>
  <si>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</si>
  <si>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820420-103****</t>
    <phoneticPr fontId="1" type="noConversion"/>
  </si>
  <si>
    <t>790805-148****</t>
    <phoneticPr fontId="1" type="noConversion"/>
  </si>
  <si>
    <t>740507-270****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</si>
  <si>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</si>
  <si>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</si>
  <si>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</si>
  <si>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여</t>
    <phoneticPr fontId="1" type="noConversion"/>
  </si>
  <si>
    <t>남</t>
    <phoneticPr fontId="1" type="noConversion"/>
  </si>
  <si>
    <t>차월이월</t>
    <phoneticPr fontId="1" type="noConversion"/>
  </si>
  <si>
    <t>&lt;=50</t>
    <phoneticPr fontId="1" type="noConversion"/>
  </si>
  <si>
    <t>매출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</si>
  <si>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</si>
  <si>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</si>
  <si>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</si>
  <si>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</si>
  <si>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</si>
  <si>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</si>
  <si>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</si>
  <si>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</si>
  <si>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</si>
  <si>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</si>
  <si>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</si>
  <si>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</si>
  <si>
    <t>상여급비율</t>
  </si>
  <si>
    <t>공제계비율</t>
  </si>
  <si>
    <t>이지형부장</t>
  </si>
  <si>
    <t>상여급/공제계비율인하</t>
  </si>
  <si>
    <t>만든 사람 seunghwan park 날짜 2025-07-19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</si>
  <si>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</si>
  <si>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</si>
  <si>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</si>
  <si>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</si>
  <si>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</si>
  <si>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</si>
  <si>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</si>
  <si>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</si>
  <si>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오지명부장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</si>
</sst>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2" xfId="3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0" fillId="5" borderId="14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1" fillId="6" borderId="0" xfId="0" applyFont="1" applyFill="1" applyBorder="1" applyAlignment="1">
      <alignment horizontal="left" vertical="center"/>
    </xf>
    <xf numFmtId="0" fontId="12" fillId="6" borderId="15" xfId="0" applyFont="1" applyFill="1" applyBorder="1" applyAlignment="1">
      <alignment horizontal="left" vertical="center"/>
    </xf>
    <xf numFmtId="0" fontId="13" fillId="6" borderId="15" xfId="0" applyFont="1" applyFill="1" applyBorder="1" applyAlignment="1">
      <alignment horizontal="left" vertical="center"/>
    </xf>
    <xf numFmtId="0" fontId="11" fillId="6" borderId="13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right" vertical="center"/>
    </xf>
    <xf numFmtId="0" fontId="9" fillId="5" borderId="14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41" fontId="0" fillId="0" borderId="0" xfId="0" applyNumberForma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상공대학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차트작업!$E$4:$E$13</c15:sqref>
                  </c15:fullRef>
                </c:ext>
              </c:extLst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차트작업!$F$4:$F$13</c15:sqref>
                  </c15:fullRef>
                </c:ext>
              </c:extLst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차트작업!$G$4:$G$13</c15:sqref>
                  </c15:fullRef>
                </c:ext>
              </c:extLst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차트작업!$H$4:$H$13</c15:sqref>
                  </c15:fullRef>
                </c:ext>
              </c:extLst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차트작업!$I$3</c15:sqref>
                        </c15:formulaRef>
                      </c:ext>
                    </c:extLst>
                    <c:strCache>
                      <c:ptCount val="1"/>
                      <c:pt idx="0">
                        <c:v>총점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차트작업!$B$4:$B$13</c15:sqref>
                        </c15:fullRef>
                        <c15:formulaRef>
                          <c15:sqref>(차트작업!$B$4:$B$7,차트작업!$B$9:$B$10,차트작업!$B$12)</c15:sqref>
                        </c15:formulaRef>
                      </c:ext>
                    </c:extLst>
                    <c:strCache>
                      <c:ptCount val="7"/>
                      <c:pt idx="0">
                        <c:v>최고봉</c:v>
                      </c:pt>
                      <c:pt idx="1">
                        <c:v>장샛별</c:v>
                      </c:pt>
                      <c:pt idx="2">
                        <c:v>조은별</c:v>
                      </c:pt>
                      <c:pt idx="3">
                        <c:v>새희망</c:v>
                      </c:pt>
                      <c:pt idx="4">
                        <c:v>김승리</c:v>
                      </c:pt>
                      <c:pt idx="5">
                        <c:v>최적극</c:v>
                      </c:pt>
                      <c:pt idx="6">
                        <c:v>김튼튼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차트작업!$I$4:$I$13</c15:sqref>
                        </c15:fullRef>
                        <c15:formulaRef>
                          <c15:sqref>(차트작업!$I$4:$I$7,차트작업!$I$9:$I$10,차트작업!$I$12)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91</c:v>
                      </c:pt>
                      <c:pt idx="1">
                        <c:v>83</c:v>
                      </c:pt>
                      <c:pt idx="2">
                        <c:v>82</c:v>
                      </c:pt>
                      <c:pt idx="3">
                        <c:v>96</c:v>
                      </c:pt>
                      <c:pt idx="4">
                        <c:v>86</c:v>
                      </c:pt>
                      <c:pt idx="5">
                        <c:v>87</c:v>
                      </c:pt>
                      <c:pt idx="6">
                        <c:v>93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CB6-4A71-8219-45A034E704F8}"/>
                  </c:ext>
                </c:extLst>
              </c15:ser>
            </c15:filteredBarSeries>
          </c:ext>
        </c:extLst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10</xdr:row>
          <xdr:rowOff>28575</xdr:rowOff>
        </xdr:from>
        <xdr:to>
          <xdr:col>2</xdr:col>
          <xdr:colOff>819150</xdr:colOff>
          <xdr:row>11</xdr:row>
          <xdr:rowOff>180975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A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19050</xdr:rowOff>
    </xdr:from>
    <xdr:to>
      <xdr:col>5</xdr:col>
      <xdr:colOff>704850</xdr:colOff>
      <xdr:row>12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B24EB0DB-3C67-7839-D073-3D23D32D5218}"/>
            </a:ext>
          </a:extLst>
        </xdr:cNvPr>
        <xdr:cNvSpPr/>
      </xdr:nvSpPr>
      <xdr:spPr>
        <a:xfrm>
          <a:off x="2895600" y="2162175"/>
          <a:ext cx="1428750" cy="4000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unghwan park" refreshedDate="45857.92204085648" createdVersion="8" refreshedVersion="8" minRefreshableVersion="3" recordCount="8" xr:uid="{BCEDABC0-C218-4020-AE28-A1722596E412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86FF31-E874-44CC-BDD8-283FD7C99D43}" name="피벗 테이블1" cacheId="4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10" sqref="G10"/>
    </sheetView>
  </sheetViews>
  <sheetFormatPr defaultRowHeight="16.5" x14ac:dyDescent="0.3"/>
  <cols>
    <col min="3" max="3" width="14.25" bestFit="1" customWidth="1"/>
    <col min="5" max="5" width="11.875" bestFit="1" customWidth="1"/>
    <col min="6" max="6" width="9.375" bestFit="1" customWidth="1"/>
  </cols>
  <sheetData>
    <row r="1" spans="1:7" x14ac:dyDescent="0.3">
      <c r="A1" t="s">
        <v>0</v>
      </c>
    </row>
    <row r="3" spans="1:7" x14ac:dyDescent="0.3">
      <c r="A3" s="2" t="s">
        <v>272</v>
      </c>
      <c r="B3" s="2" t="s">
        <v>273</v>
      </c>
      <c r="C3" s="2" t="s">
        <v>274</v>
      </c>
      <c r="D3" s="2" t="s">
        <v>275</v>
      </c>
      <c r="E3" s="2" t="s">
        <v>276</v>
      </c>
      <c r="F3" s="2" t="s">
        <v>277</v>
      </c>
      <c r="G3" s="2" t="s">
        <v>278</v>
      </c>
    </row>
    <row r="4" spans="1:7" x14ac:dyDescent="0.3">
      <c r="A4" s="2" t="s">
        <v>279</v>
      </c>
      <c r="B4" s="2" t="s">
        <v>285</v>
      </c>
      <c r="C4" s="2" t="s">
        <v>293</v>
      </c>
      <c r="D4" s="2" t="s">
        <v>297</v>
      </c>
      <c r="E4" s="3">
        <v>42431</v>
      </c>
      <c r="F4" s="1">
        <v>430000</v>
      </c>
      <c r="G4" s="2">
        <v>570</v>
      </c>
    </row>
    <row r="5" spans="1:7" x14ac:dyDescent="0.3">
      <c r="A5" s="2" t="s">
        <v>280</v>
      </c>
      <c r="B5" s="2" t="s">
        <v>286</v>
      </c>
      <c r="C5" s="2" t="s">
        <v>292</v>
      </c>
      <c r="D5" s="2" t="s">
        <v>298</v>
      </c>
      <c r="E5" s="3">
        <v>42831</v>
      </c>
      <c r="F5" s="1">
        <v>230000</v>
      </c>
      <c r="G5" s="2">
        <v>450</v>
      </c>
    </row>
    <row r="6" spans="1:7" x14ac:dyDescent="0.3">
      <c r="A6" s="2" t="s">
        <v>281</v>
      </c>
      <c r="B6" s="2" t="s">
        <v>287</v>
      </c>
      <c r="C6" s="2" t="s">
        <v>291</v>
      </c>
      <c r="D6" s="2" t="s">
        <v>298</v>
      </c>
      <c r="E6" s="3">
        <v>42876</v>
      </c>
      <c r="F6" s="1">
        <v>275000</v>
      </c>
      <c r="G6" s="2">
        <v>450</v>
      </c>
    </row>
    <row r="7" spans="1:7" x14ac:dyDescent="0.3">
      <c r="A7" s="2" t="s">
        <v>282</v>
      </c>
      <c r="B7" s="2" t="s">
        <v>288</v>
      </c>
      <c r="C7" s="2" t="s">
        <v>294</v>
      </c>
      <c r="D7" s="2" t="s">
        <v>298</v>
      </c>
      <c r="E7" s="3">
        <v>43129</v>
      </c>
      <c r="F7" s="1">
        <v>326000</v>
      </c>
      <c r="G7" s="2">
        <v>380</v>
      </c>
    </row>
    <row r="8" spans="1:7" x14ac:dyDescent="0.3">
      <c r="A8" s="2" t="s">
        <v>283</v>
      </c>
      <c r="B8" s="2" t="s">
        <v>289</v>
      </c>
      <c r="C8" s="2" t="s">
        <v>295</v>
      </c>
      <c r="D8" s="2" t="s">
        <v>297</v>
      </c>
      <c r="E8" s="3">
        <v>43385</v>
      </c>
      <c r="F8" s="1">
        <v>125000</v>
      </c>
      <c r="G8" s="2">
        <v>120</v>
      </c>
    </row>
    <row r="9" spans="1:7" x14ac:dyDescent="0.3">
      <c r="A9" s="2" t="s">
        <v>284</v>
      </c>
      <c r="B9" s="2" t="s">
        <v>290</v>
      </c>
      <c r="C9" s="2" t="s">
        <v>296</v>
      </c>
      <c r="D9" s="2" t="s">
        <v>297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activeCell="G10" activeCellId="1" sqref="E10 G10"/>
    </sheetView>
  </sheetViews>
  <sheetFormatPr defaultRowHeight="16.5" x14ac:dyDescent="0.3"/>
  <cols>
    <col min="4" max="4" width="13.5" bestFit="1" customWidth="1"/>
    <col min="6" max="6" width="13.5" bestFit="1" customWidth="1"/>
  </cols>
  <sheetData>
    <row r="1" spans="1:7" ht="24.95" customHeight="1" thickBot="1" x14ac:dyDescent="0.35">
      <c r="A1" s="18" t="s">
        <v>93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94</v>
      </c>
      <c r="B3" s="22" t="s">
        <v>95</v>
      </c>
      <c r="C3" s="22" t="s">
        <v>96</v>
      </c>
      <c r="D3" s="22" t="s">
        <v>97</v>
      </c>
      <c r="E3" s="22" t="s">
        <v>98</v>
      </c>
      <c r="F3" s="22" t="s">
        <v>99</v>
      </c>
      <c r="G3" s="23" t="s">
        <v>100</v>
      </c>
    </row>
    <row r="4" spans="1:7" x14ac:dyDescent="0.3">
      <c r="A4" s="24" t="s">
        <v>101</v>
      </c>
      <c r="B4" s="6">
        <v>200</v>
      </c>
      <c r="C4" s="6">
        <v>220</v>
      </c>
      <c r="D4" s="19">
        <v>26400000</v>
      </c>
      <c r="E4" s="20">
        <v>0.1</v>
      </c>
      <c r="F4" s="19">
        <v>23760000</v>
      </c>
      <c r="G4" s="25">
        <v>1.1000000000000001</v>
      </c>
    </row>
    <row r="5" spans="1:7" x14ac:dyDescent="0.3">
      <c r="A5" s="24" t="s">
        <v>64</v>
      </c>
      <c r="B5" s="6">
        <v>150</v>
      </c>
      <c r="C5" s="6">
        <v>120</v>
      </c>
      <c r="D5" s="19">
        <v>14400000</v>
      </c>
      <c r="E5" s="20">
        <v>0</v>
      </c>
      <c r="F5" s="19">
        <v>14400000</v>
      </c>
      <c r="G5" s="25">
        <v>0.8</v>
      </c>
    </row>
    <row r="6" spans="1:7" x14ac:dyDescent="0.3">
      <c r="A6" s="24" t="s">
        <v>102</v>
      </c>
      <c r="B6" s="6">
        <v>120</v>
      </c>
      <c r="C6" s="6">
        <v>100</v>
      </c>
      <c r="D6" s="19">
        <v>12000000</v>
      </c>
      <c r="E6" s="20">
        <v>0</v>
      </c>
      <c r="F6" s="19">
        <v>12000000</v>
      </c>
      <c r="G6" s="25">
        <v>0.83</v>
      </c>
    </row>
    <row r="7" spans="1:7" x14ac:dyDescent="0.3">
      <c r="A7" s="24" t="s">
        <v>103</v>
      </c>
      <c r="B7" s="6">
        <v>300</v>
      </c>
      <c r="C7" s="6">
        <v>220</v>
      </c>
      <c r="D7" s="19">
        <v>66000000</v>
      </c>
      <c r="E7" s="20">
        <v>0.2</v>
      </c>
      <c r="F7" s="19">
        <v>52800000</v>
      </c>
      <c r="G7" s="25">
        <v>0.73</v>
      </c>
    </row>
    <row r="8" spans="1:7" x14ac:dyDescent="0.3">
      <c r="A8" s="24" t="s">
        <v>104</v>
      </c>
      <c r="B8" s="6">
        <v>200</v>
      </c>
      <c r="C8" s="6">
        <v>210</v>
      </c>
      <c r="D8" s="19">
        <v>63000000</v>
      </c>
      <c r="E8" s="20">
        <v>0.2</v>
      </c>
      <c r="F8" s="19">
        <v>50400000</v>
      </c>
      <c r="G8" s="25">
        <v>1.05</v>
      </c>
    </row>
    <row r="9" spans="1:7" x14ac:dyDescent="0.3">
      <c r="A9" s="24" t="s">
        <v>105</v>
      </c>
      <c r="B9" s="6">
        <v>150</v>
      </c>
      <c r="C9" s="6">
        <v>150</v>
      </c>
      <c r="D9" s="19">
        <v>45000000</v>
      </c>
      <c r="E9" s="20">
        <v>0.15</v>
      </c>
      <c r="F9" s="19">
        <v>38250000</v>
      </c>
      <c r="G9" s="25">
        <v>1</v>
      </c>
    </row>
    <row r="10" spans="1:7" ht="17.25" thickBot="1" x14ac:dyDescent="0.35">
      <c r="A10" s="26" t="s">
        <v>106</v>
      </c>
      <c r="B10" s="27">
        <v>1120</v>
      </c>
      <c r="C10" s="27">
        <v>1020</v>
      </c>
      <c r="D10" s="28">
        <v>226800000</v>
      </c>
      <c r="E10" s="29"/>
      <c r="F10" s="28">
        <v>191610000</v>
      </c>
      <c r="G10" s="30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F9" sqref="F9"/>
    </sheetView>
  </sheetViews>
  <sheetFormatPr defaultRowHeight="16.5" x14ac:dyDescent="0.3"/>
  <cols>
    <col min="2" max="11" width="5.625" customWidth="1"/>
  </cols>
  <sheetData>
    <row r="1" spans="1:11" ht="20.25" x14ac:dyDescent="0.3">
      <c r="A1" s="14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15" t="s">
        <v>108</v>
      </c>
      <c r="B3" s="15" t="s">
        <v>109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3">
      <c r="A4" s="1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3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3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3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3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3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3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3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3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tabSelected="1" workbookViewId="0">
      <selection activeCell="E8" sqref="E8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14" t="s">
        <v>111</v>
      </c>
      <c r="B1" s="14"/>
      <c r="C1" s="14"/>
      <c r="D1" s="14"/>
      <c r="E1" s="14"/>
      <c r="F1" s="14"/>
      <c r="G1" s="14"/>
      <c r="H1" s="14"/>
      <c r="I1" s="14"/>
    </row>
    <row r="3" spans="1:9" x14ac:dyDescent="0.3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3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3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3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3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3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3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3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3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3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3">
      <c r="A14" s="31" t="s">
        <v>301</v>
      </c>
      <c r="B14" s="31" t="s">
        <v>299</v>
      </c>
    </row>
    <row r="15" spans="1:9" x14ac:dyDescent="0.3">
      <c r="A15" s="32" t="b">
        <f>F4&gt;=AVERAGE($F$4:$F$12)</f>
        <v>1</v>
      </c>
      <c r="B15" s="31" t="s">
        <v>300</v>
      </c>
    </row>
    <row r="18" spans="1:9" x14ac:dyDescent="0.3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</row>
    <row r="19" spans="1:9" x14ac:dyDescent="0.3">
      <c r="A19" s="6" t="s">
        <v>121</v>
      </c>
      <c r="B19" s="6" t="s">
        <v>122</v>
      </c>
      <c r="C19" s="7">
        <v>55</v>
      </c>
      <c r="D19" s="7">
        <v>1150</v>
      </c>
      <c r="E19" s="7">
        <v>1196000</v>
      </c>
      <c r="F19" s="7">
        <v>1190</v>
      </c>
      <c r="G19" s="7">
        <v>1646008</v>
      </c>
      <c r="H19" s="7">
        <v>15</v>
      </c>
      <c r="I19" s="7">
        <v>408408</v>
      </c>
    </row>
    <row r="20" spans="1:9" x14ac:dyDescent="0.3">
      <c r="A20" s="6" t="s">
        <v>124</v>
      </c>
      <c r="B20" s="6" t="s">
        <v>122</v>
      </c>
      <c r="C20" s="7">
        <v>135</v>
      </c>
      <c r="D20" s="7">
        <v>1080</v>
      </c>
      <c r="E20" s="7">
        <v>1123200</v>
      </c>
      <c r="F20" s="7">
        <v>1210</v>
      </c>
      <c r="G20" s="7">
        <v>1673672</v>
      </c>
      <c r="H20" s="7">
        <v>5</v>
      </c>
      <c r="I20" s="7">
        <v>415272</v>
      </c>
    </row>
    <row r="21" spans="1:9" x14ac:dyDescent="0.3">
      <c r="A21" s="6" t="s">
        <v>124</v>
      </c>
      <c r="B21" s="6" t="s">
        <v>125</v>
      </c>
      <c r="C21" s="7">
        <v>2</v>
      </c>
      <c r="D21" s="7">
        <v>1300</v>
      </c>
      <c r="E21" s="7">
        <v>1430000</v>
      </c>
      <c r="F21" s="7">
        <v>1302</v>
      </c>
      <c r="G21" s="7">
        <v>1904826</v>
      </c>
      <c r="H21" s="7">
        <v>0</v>
      </c>
      <c r="I21" s="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topLeftCell="A13" workbookViewId="0">
      <selection activeCell="C33" sqref="C33"/>
    </sheetView>
  </sheetViews>
  <sheetFormatPr defaultRowHeight="16.5" x14ac:dyDescent="0.3"/>
  <cols>
    <col min="3" max="3" width="10.125" bestFit="1" customWidth="1"/>
    <col min="4" max="4" width="11.125" bestFit="1" customWidth="1"/>
    <col min="5" max="5" width="8.875" bestFit="1" customWidth="1"/>
    <col min="7" max="7" width="8.625" customWidth="1"/>
    <col min="8" max="8" width="10.75" bestFit="1" customWidth="1"/>
    <col min="9" max="10" width="9.5" bestFit="1" customWidth="1"/>
  </cols>
  <sheetData>
    <row r="1" spans="1:10" x14ac:dyDescent="0.3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3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3">
      <c r="A3" s="6" t="s">
        <v>15</v>
      </c>
      <c r="B3" s="6" t="s">
        <v>16</v>
      </c>
      <c r="C3" s="6" t="str">
        <f>_xlfn.IFS(MID(A3,3,1)="1","개발",MID(A3,3,1)="2","홍보","3","무역","4","무역","5","무역","6","무역")</f>
        <v>개발</v>
      </c>
      <c r="D3" s="7">
        <v>700</v>
      </c>
      <c r="E3" s="7">
        <v>600</v>
      </c>
      <c r="G3" s="6" t="s">
        <v>249</v>
      </c>
      <c r="H3" s="10">
        <v>45447</v>
      </c>
      <c r="I3" s="6" t="str">
        <f>IF(MOD(DAY(H3),5)=0,"야간","주간")</f>
        <v>주간</v>
      </c>
    </row>
    <row r="4" spans="1:10" x14ac:dyDescent="0.3">
      <c r="A4" s="6" t="s">
        <v>17</v>
      </c>
      <c r="B4" s="6" t="s">
        <v>18</v>
      </c>
      <c r="C4" s="6" t="str">
        <f t="shared" ref="C4:C12" si="0">_xlfn.IFS(MID(A4,3,1)="1","개발",MID(A4,3,1)="2","홍보","3","무역","4","무역","5","무역","6","무역")</f>
        <v>홍보</v>
      </c>
      <c r="D4" s="7">
        <v>650</v>
      </c>
      <c r="E4" s="7">
        <v>900</v>
      </c>
      <c r="G4" s="6" t="s">
        <v>250</v>
      </c>
      <c r="H4" s="10">
        <v>45448</v>
      </c>
      <c r="I4" s="6" t="str">
        <f t="shared" ref="I4:I12" si="1">IF(MOD(DAY(H4),5)=0,"야간","주간")</f>
        <v>야간</v>
      </c>
    </row>
    <row r="5" spans="1:10" x14ac:dyDescent="0.3">
      <c r="A5" s="6" t="s">
        <v>19</v>
      </c>
      <c r="B5" s="6" t="s">
        <v>20</v>
      </c>
      <c r="C5" s="6" t="e">
        <f>_xlfn.IFS(MID(A5,3,1)="1","개발",MID(A5,3,1)="2","홍보","3","무역","4","무역","5","무역","6","무역")</f>
        <v>#VALUE!</v>
      </c>
      <c r="D5" s="7">
        <v>560</v>
      </c>
      <c r="E5" s="7">
        <v>550</v>
      </c>
      <c r="G5" s="6" t="s">
        <v>251</v>
      </c>
      <c r="H5" s="10">
        <v>45449</v>
      </c>
      <c r="I5" s="6" t="str">
        <f t="shared" si="1"/>
        <v>주간</v>
      </c>
    </row>
    <row r="6" spans="1:10" x14ac:dyDescent="0.3">
      <c r="A6" s="6" t="s">
        <v>271</v>
      </c>
      <c r="B6" s="6" t="s">
        <v>21</v>
      </c>
      <c r="C6" s="6" t="e">
        <f t="shared" si="0"/>
        <v>#VALUE!</v>
      </c>
      <c r="D6" s="7">
        <v>430</v>
      </c>
      <c r="E6" s="7">
        <v>600</v>
      </c>
      <c r="G6" s="6" t="s">
        <v>252</v>
      </c>
      <c r="H6" s="10">
        <v>45453</v>
      </c>
      <c r="I6" s="6" t="str">
        <f t="shared" si="1"/>
        <v>야간</v>
      </c>
    </row>
    <row r="7" spans="1:10" x14ac:dyDescent="0.3">
      <c r="A7" s="6" t="s">
        <v>268</v>
      </c>
      <c r="B7" s="6" t="s">
        <v>22</v>
      </c>
      <c r="C7" s="6" t="str">
        <f t="shared" si="0"/>
        <v>홍보</v>
      </c>
      <c r="D7" s="7">
        <v>1260</v>
      </c>
      <c r="E7" s="7">
        <v>1250</v>
      </c>
      <c r="G7" s="6" t="s">
        <v>253</v>
      </c>
      <c r="H7" s="10">
        <v>45456</v>
      </c>
      <c r="I7" s="6" t="str">
        <f t="shared" si="1"/>
        <v>주간</v>
      </c>
    </row>
    <row r="8" spans="1:10" x14ac:dyDescent="0.3">
      <c r="A8" s="6" t="s">
        <v>23</v>
      </c>
      <c r="B8" s="6" t="s">
        <v>24</v>
      </c>
      <c r="C8" s="6" t="str">
        <f t="shared" si="0"/>
        <v>개발</v>
      </c>
      <c r="D8" s="7">
        <v>980</v>
      </c>
      <c r="E8" s="7">
        <v>1000</v>
      </c>
      <c r="G8" s="6" t="s">
        <v>254</v>
      </c>
      <c r="H8" s="10">
        <v>45457</v>
      </c>
      <c r="I8" s="6" t="str">
        <f t="shared" si="1"/>
        <v>주간</v>
      </c>
    </row>
    <row r="9" spans="1:10" x14ac:dyDescent="0.3">
      <c r="A9" s="6" t="s">
        <v>25</v>
      </c>
      <c r="B9" s="6" t="s">
        <v>26</v>
      </c>
      <c r="C9" s="6" t="str">
        <f t="shared" si="0"/>
        <v>홍보</v>
      </c>
      <c r="D9" s="7">
        <v>850</v>
      </c>
      <c r="E9" s="7">
        <v>550</v>
      </c>
      <c r="G9" s="6" t="s">
        <v>255</v>
      </c>
      <c r="H9" s="10">
        <v>45458</v>
      </c>
      <c r="I9" s="6" t="str">
        <f t="shared" si="1"/>
        <v>야간</v>
      </c>
    </row>
    <row r="10" spans="1:10" x14ac:dyDescent="0.3">
      <c r="A10" s="6" t="s">
        <v>27</v>
      </c>
      <c r="B10" s="6" t="s">
        <v>28</v>
      </c>
      <c r="C10" s="6" t="str">
        <f t="shared" si="0"/>
        <v>개발</v>
      </c>
      <c r="D10" s="7">
        <v>800</v>
      </c>
      <c r="E10" s="7">
        <v>1000</v>
      </c>
      <c r="G10" s="6" t="s">
        <v>256</v>
      </c>
      <c r="H10" s="10">
        <v>45460</v>
      </c>
      <c r="I10" s="6" t="str">
        <f t="shared" si="1"/>
        <v>주간</v>
      </c>
    </row>
    <row r="11" spans="1:10" x14ac:dyDescent="0.3">
      <c r="A11" s="6" t="s">
        <v>270</v>
      </c>
      <c r="B11" s="6" t="s">
        <v>29</v>
      </c>
      <c r="C11" s="6" t="e">
        <f t="shared" si="0"/>
        <v>#VALUE!</v>
      </c>
      <c r="D11" s="7">
        <v>600</v>
      </c>
      <c r="E11" s="7">
        <v>800</v>
      </c>
      <c r="G11" s="6" t="s">
        <v>257</v>
      </c>
      <c r="H11" s="10">
        <v>45463</v>
      </c>
      <c r="I11" s="6" t="str">
        <f t="shared" si="1"/>
        <v>야간</v>
      </c>
    </row>
    <row r="12" spans="1:10" x14ac:dyDescent="0.3">
      <c r="A12" s="6" t="s">
        <v>269</v>
      </c>
      <c r="B12" s="6" t="s">
        <v>30</v>
      </c>
      <c r="C12" s="6" t="str">
        <f t="shared" si="0"/>
        <v>개발</v>
      </c>
      <c r="D12" s="7">
        <v>700</v>
      </c>
      <c r="E12" s="7">
        <v>900</v>
      </c>
      <c r="G12" s="6" t="s">
        <v>258</v>
      </c>
      <c r="H12" s="10">
        <v>45464</v>
      </c>
      <c r="I12" s="6" t="str">
        <f t="shared" si="1"/>
        <v>주간</v>
      </c>
    </row>
    <row r="14" spans="1:10" x14ac:dyDescent="0.3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3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3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PROPER(LEFT(C16,3))&amp;YEAR(D16)</f>
        <v>Glo2015</v>
      </c>
      <c r="G16" s="6" t="s">
        <v>61</v>
      </c>
      <c r="H16" s="6" t="s">
        <v>62</v>
      </c>
      <c r="I16" s="6">
        <v>100</v>
      </c>
      <c r="J16" s="7"/>
    </row>
    <row r="17" spans="1:11" x14ac:dyDescent="0.3">
      <c r="A17" s="6" t="s">
        <v>41</v>
      </c>
      <c r="B17" s="6" t="s">
        <v>3</v>
      </c>
      <c r="C17" s="6" t="s">
        <v>42</v>
      </c>
      <c r="D17" s="10">
        <v>44814</v>
      </c>
      <c r="E17" s="6" t="str">
        <f t="shared" ref="E17:E23" si="2">PROPER(LEFT(C17,3))&amp;YEAR(D17)</f>
        <v>Bel2022</v>
      </c>
      <c r="G17" s="6" t="s">
        <v>61</v>
      </c>
      <c r="H17" s="6" t="s">
        <v>63</v>
      </c>
      <c r="I17" s="6">
        <v>80</v>
      </c>
      <c r="J17" s="7"/>
    </row>
    <row r="18" spans="1:11" x14ac:dyDescent="0.3">
      <c r="A18" s="6" t="s">
        <v>43</v>
      </c>
      <c r="B18" s="6" t="s">
        <v>3</v>
      </c>
      <c r="C18" s="6" t="s">
        <v>44</v>
      </c>
      <c r="D18" s="10">
        <v>44003</v>
      </c>
      <c r="E18" s="6" t="str">
        <f t="shared" si="2"/>
        <v>And2020</v>
      </c>
      <c r="G18" s="6" t="s">
        <v>64</v>
      </c>
      <c r="H18" s="6" t="s">
        <v>63</v>
      </c>
      <c r="I18" s="6">
        <v>100</v>
      </c>
      <c r="J18" s="7"/>
    </row>
    <row r="19" spans="1:11" x14ac:dyDescent="0.3">
      <c r="A19" s="6" t="s">
        <v>45</v>
      </c>
      <c r="B19" s="6" t="s">
        <v>3</v>
      </c>
      <c r="C19" s="6" t="s">
        <v>46</v>
      </c>
      <c r="D19" s="10">
        <v>44320</v>
      </c>
      <c r="E19" s="6" t="str">
        <f t="shared" si="2"/>
        <v>Chr2021</v>
      </c>
      <c r="G19" s="6" t="s">
        <v>64</v>
      </c>
      <c r="H19" s="6" t="s">
        <v>62</v>
      </c>
      <c r="I19" s="6">
        <v>90</v>
      </c>
      <c r="J19" s="7"/>
    </row>
    <row r="20" spans="1:11" x14ac:dyDescent="0.3">
      <c r="A20" s="6" t="s">
        <v>47</v>
      </c>
      <c r="B20" s="6" t="s">
        <v>4</v>
      </c>
      <c r="C20" s="6" t="s">
        <v>48</v>
      </c>
      <c r="D20" s="10">
        <v>42955</v>
      </c>
      <c r="E20" s="6" t="str">
        <f t="shared" si="2"/>
        <v>Whi2017</v>
      </c>
      <c r="G20" s="6" t="s">
        <v>64</v>
      </c>
      <c r="H20" s="6" t="s">
        <v>63</v>
      </c>
      <c r="I20" s="6">
        <v>100</v>
      </c>
      <c r="J20" s="7"/>
    </row>
    <row r="21" spans="1:11" x14ac:dyDescent="0.3">
      <c r="A21" s="6" t="s">
        <v>49</v>
      </c>
      <c r="B21" s="6" t="s">
        <v>4</v>
      </c>
      <c r="C21" s="6" t="s">
        <v>50</v>
      </c>
      <c r="D21" s="10">
        <v>43435</v>
      </c>
      <c r="E21" s="6" t="str">
        <f t="shared" si="2"/>
        <v>Sha2018</v>
      </c>
      <c r="G21" s="6" t="s">
        <v>61</v>
      </c>
      <c r="H21" s="6" t="s">
        <v>62</v>
      </c>
      <c r="I21" s="6">
        <v>80</v>
      </c>
      <c r="J21" s="7"/>
    </row>
    <row r="22" spans="1:11" x14ac:dyDescent="0.3">
      <c r="A22" s="6" t="s">
        <v>51</v>
      </c>
      <c r="B22" s="6" t="s">
        <v>3</v>
      </c>
      <c r="C22" s="6" t="s">
        <v>52</v>
      </c>
      <c r="D22" s="10">
        <v>43670</v>
      </c>
      <c r="E22" s="6" t="str">
        <f t="shared" si="2"/>
        <v>Cam2019</v>
      </c>
      <c r="G22" s="6" t="s">
        <v>64</v>
      </c>
      <c r="H22" s="6" t="s">
        <v>62</v>
      </c>
      <c r="I22" s="6">
        <v>100</v>
      </c>
      <c r="J22" s="7"/>
    </row>
    <row r="23" spans="1:11" x14ac:dyDescent="0.3">
      <c r="A23" s="6" t="s">
        <v>53</v>
      </c>
      <c r="B23" s="6" t="s">
        <v>4</v>
      </c>
      <c r="C23" s="6" t="s">
        <v>54</v>
      </c>
      <c r="D23" s="10">
        <v>43056</v>
      </c>
      <c r="E23" s="6" t="str">
        <f t="shared" si="2"/>
        <v>Dor2017</v>
      </c>
      <c r="G23" s="6" t="s">
        <v>61</v>
      </c>
      <c r="H23" s="6" t="s">
        <v>63</v>
      </c>
      <c r="I23" s="6">
        <v>90</v>
      </c>
      <c r="J23" s="7"/>
    </row>
    <row r="25" spans="1:11" x14ac:dyDescent="0.3">
      <c r="A25" s="4" t="s">
        <v>72</v>
      </c>
      <c r="B25" s="5" t="s">
        <v>73</v>
      </c>
      <c r="G25" t="s">
        <v>65</v>
      </c>
    </row>
    <row r="26" spans="1:11" x14ac:dyDescent="0.3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3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3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3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3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3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3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3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3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3">
      <c r="A36" s="16" t="s">
        <v>92</v>
      </c>
      <c r="B36" s="16"/>
      <c r="C36" s="16"/>
      <c r="D36" s="16"/>
    </row>
    <row r="37" spans="1:4" x14ac:dyDescent="0.3">
      <c r="A37" s="17" t="e">
        <f>DSUM(A26:D34,4,"영업부")</f>
        <v>#VALUE!</v>
      </c>
      <c r="B37" s="17"/>
      <c r="C37" s="17"/>
      <c r="D37" s="1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A3" sqref="A3:I20"/>
    </sheetView>
  </sheetViews>
  <sheetFormatPr defaultRowHeight="16.5" outlineLevelRow="3" x14ac:dyDescent="0.3"/>
  <sheetData>
    <row r="1" spans="1:9" ht="20.25" x14ac:dyDescent="0.3">
      <c r="A1" s="14" t="s">
        <v>127</v>
      </c>
      <c r="B1" s="14"/>
      <c r="C1" s="14"/>
      <c r="D1" s="14"/>
      <c r="E1" s="14"/>
      <c r="F1" s="14"/>
      <c r="G1" s="14"/>
      <c r="H1" s="14"/>
      <c r="I1" s="14"/>
    </row>
    <row r="2" spans="1:9" x14ac:dyDescent="0.3">
      <c r="I2" s="12" t="s">
        <v>128</v>
      </c>
    </row>
    <row r="3" spans="1:9" x14ac:dyDescent="0.3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3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3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3">
      <c r="A6" s="6"/>
      <c r="B6" s="6"/>
      <c r="C6" s="33" t="s">
        <v>306</v>
      </c>
      <c r="D6" s="6"/>
      <c r="E6" s="7"/>
      <c r="F6" s="7"/>
      <c r="G6" s="7">
        <f>SUBTOTAL(4,G4:G5)</f>
        <v>3570</v>
      </c>
      <c r="H6" s="6"/>
      <c r="I6" s="6"/>
    </row>
    <row r="7" spans="1:9" outlineLevel="1" x14ac:dyDescent="0.3">
      <c r="A7" s="6"/>
      <c r="B7" s="6"/>
      <c r="C7" s="33" t="s">
        <v>302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3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3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3">
      <c r="A10" s="6"/>
      <c r="B10" s="6"/>
      <c r="C10" s="33" t="s">
        <v>307</v>
      </c>
      <c r="D10" s="6"/>
      <c r="E10" s="7"/>
      <c r="F10" s="7"/>
      <c r="G10" s="7">
        <f>SUBTOTAL(4,G8:G9)</f>
        <v>4800</v>
      </c>
      <c r="H10" s="6"/>
      <c r="I10" s="6"/>
    </row>
    <row r="11" spans="1:9" outlineLevel="1" x14ac:dyDescent="0.3">
      <c r="A11" s="6"/>
      <c r="B11" s="6"/>
      <c r="C11" s="33" t="s">
        <v>303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3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3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3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3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3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3">
      <c r="A17" s="34"/>
      <c r="B17" s="34"/>
      <c r="C17" s="36" t="s">
        <v>308</v>
      </c>
      <c r="D17" s="34"/>
      <c r="E17" s="35"/>
      <c r="F17" s="35"/>
      <c r="G17" s="35">
        <f>SUBTOTAL(4,G12:G16)</f>
        <v>1050</v>
      </c>
      <c r="H17" s="34"/>
      <c r="I17" s="34"/>
    </row>
    <row r="18" spans="1:9" outlineLevel="1" x14ac:dyDescent="0.3">
      <c r="A18" s="34"/>
      <c r="B18" s="34"/>
      <c r="C18" s="36" t="s">
        <v>304</v>
      </c>
      <c r="D18" s="34"/>
      <c r="E18" s="35">
        <f>SUBTOTAL(9,E12:E16)</f>
        <v>3400</v>
      </c>
      <c r="F18" s="35">
        <f>SUBTOTAL(9,F12:F16)</f>
        <v>170</v>
      </c>
      <c r="G18" s="35"/>
      <c r="H18" s="34"/>
      <c r="I18" s="34"/>
    </row>
    <row r="19" spans="1:9" x14ac:dyDescent="0.3">
      <c r="A19" s="34"/>
      <c r="B19" s="34"/>
      <c r="C19" s="36" t="s">
        <v>309</v>
      </c>
      <c r="D19" s="34"/>
      <c r="E19" s="35"/>
      <c r="F19" s="35"/>
      <c r="G19" s="35">
        <f>SUBTOTAL(4,G4:G16)</f>
        <v>4800</v>
      </c>
      <c r="H19" s="34"/>
      <c r="I19" s="34"/>
    </row>
    <row r="20" spans="1:9" x14ac:dyDescent="0.3">
      <c r="A20" s="34"/>
      <c r="B20" s="34"/>
      <c r="C20" s="36" t="s">
        <v>305</v>
      </c>
      <c r="D20" s="34"/>
      <c r="E20" s="35">
        <f>SUBTOTAL(9,E4:E16)</f>
        <v>18800</v>
      </c>
      <c r="F20" s="35">
        <f>SUBTOTAL(9,F4:F16)</f>
        <v>910</v>
      </c>
      <c r="G20" s="35"/>
      <c r="H20" s="34"/>
      <c r="I20" s="34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9E38-CFCB-4ACF-A1CF-D486863C1642}">
  <dimension ref="A3:E13"/>
  <sheetViews>
    <sheetView workbookViewId="0">
      <selection activeCell="B10" sqref="B10"/>
    </sheetView>
  </sheetViews>
  <sheetFormatPr defaultRowHeight="16.5" x14ac:dyDescent="0.3"/>
  <cols>
    <col min="1" max="2" width="11.875" bestFit="1" customWidth="1"/>
    <col min="3" max="3" width="5.5" bestFit="1" customWidth="1"/>
    <col min="4" max="5" width="7.375" bestFit="1" customWidth="1"/>
  </cols>
  <sheetData>
    <row r="3" spans="1:5" x14ac:dyDescent="0.3">
      <c r="A3" s="37" t="s">
        <v>312</v>
      </c>
      <c r="B3" s="37" t="s">
        <v>311</v>
      </c>
    </row>
    <row r="4" spans="1:5" x14ac:dyDescent="0.3">
      <c r="A4" s="37" t="s">
        <v>310</v>
      </c>
      <c r="B4" t="s">
        <v>171</v>
      </c>
      <c r="C4" t="s">
        <v>169</v>
      </c>
      <c r="D4" t="s">
        <v>167</v>
      </c>
      <c r="E4" t="s">
        <v>305</v>
      </c>
    </row>
    <row r="5" spans="1:5" x14ac:dyDescent="0.3">
      <c r="A5" s="38" t="s">
        <v>168</v>
      </c>
      <c r="B5" s="39" t="s">
        <v>313</v>
      </c>
      <c r="C5" s="39">
        <v>94</v>
      </c>
      <c r="D5" s="39" t="s">
        <v>313</v>
      </c>
      <c r="E5" s="39">
        <v>94</v>
      </c>
    </row>
    <row r="6" spans="1:5" x14ac:dyDescent="0.3">
      <c r="A6" s="38" t="s">
        <v>174</v>
      </c>
      <c r="B6" s="39" t="s">
        <v>313</v>
      </c>
      <c r="C6" s="39" t="s">
        <v>313</v>
      </c>
      <c r="D6" s="39">
        <v>89</v>
      </c>
      <c r="E6" s="39">
        <v>89</v>
      </c>
    </row>
    <row r="7" spans="1:5" x14ac:dyDescent="0.3">
      <c r="A7" s="38" t="s">
        <v>5</v>
      </c>
      <c r="B7" s="39" t="s">
        <v>313</v>
      </c>
      <c r="C7" s="39">
        <v>80</v>
      </c>
      <c r="D7" s="39" t="s">
        <v>313</v>
      </c>
      <c r="E7" s="39">
        <v>80</v>
      </c>
    </row>
    <row r="8" spans="1:5" x14ac:dyDescent="0.3">
      <c r="A8" s="38" t="s">
        <v>172</v>
      </c>
      <c r="B8" s="39" t="s">
        <v>313</v>
      </c>
      <c r="C8" s="39" t="s">
        <v>313</v>
      </c>
      <c r="D8" s="39">
        <v>70</v>
      </c>
      <c r="E8" s="39">
        <v>70</v>
      </c>
    </row>
    <row r="9" spans="1:5" x14ac:dyDescent="0.3">
      <c r="A9" s="38" t="s">
        <v>175</v>
      </c>
      <c r="B9" s="39">
        <v>93</v>
      </c>
      <c r="C9" s="39" t="s">
        <v>313</v>
      </c>
      <c r="D9" s="39" t="s">
        <v>313</v>
      </c>
      <c r="E9" s="39">
        <v>93</v>
      </c>
    </row>
    <row r="10" spans="1:5" x14ac:dyDescent="0.3">
      <c r="A10" s="38" t="s">
        <v>173</v>
      </c>
      <c r="B10" s="39">
        <v>81</v>
      </c>
      <c r="C10" s="39" t="s">
        <v>313</v>
      </c>
      <c r="D10" s="39" t="s">
        <v>313</v>
      </c>
      <c r="E10" s="39">
        <v>81</v>
      </c>
    </row>
    <row r="11" spans="1:5" x14ac:dyDescent="0.3">
      <c r="A11" s="38" t="s">
        <v>166</v>
      </c>
      <c r="B11" s="39" t="s">
        <v>313</v>
      </c>
      <c r="C11" s="39" t="s">
        <v>313</v>
      </c>
      <c r="D11" s="39">
        <v>92</v>
      </c>
      <c r="E11" s="39">
        <v>92</v>
      </c>
    </row>
    <row r="12" spans="1:5" x14ac:dyDescent="0.3">
      <c r="A12" s="38" t="s">
        <v>170</v>
      </c>
      <c r="B12" s="39">
        <v>92</v>
      </c>
      <c r="C12" s="39" t="s">
        <v>313</v>
      </c>
      <c r="D12" s="39" t="s">
        <v>313</v>
      </c>
      <c r="E12" s="39">
        <v>92</v>
      </c>
    </row>
    <row r="13" spans="1:5" x14ac:dyDescent="0.3">
      <c r="A13" s="38" t="s">
        <v>305</v>
      </c>
      <c r="B13" s="39">
        <v>266</v>
      </c>
      <c r="C13" s="39">
        <v>174</v>
      </c>
      <c r="D13" s="39">
        <v>251</v>
      </c>
      <c r="E13" s="39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C7" sqref="C7"/>
    </sheetView>
  </sheetViews>
  <sheetFormatPr defaultRowHeight="16.5" x14ac:dyDescent="0.3"/>
  <sheetData>
    <row r="1" spans="1:7" ht="20.25" x14ac:dyDescent="0.3">
      <c r="A1" s="14" t="s">
        <v>159</v>
      </c>
      <c r="B1" s="14"/>
      <c r="C1" s="14"/>
      <c r="D1" s="14"/>
      <c r="E1" s="14"/>
      <c r="F1" s="14"/>
      <c r="G1" s="14"/>
    </row>
    <row r="3" spans="1:7" x14ac:dyDescent="0.3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3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3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3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3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3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3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3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3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G4" sqref="G4"/>
    </sheetView>
  </sheetViews>
  <sheetFormatPr defaultRowHeight="16.5" x14ac:dyDescent="0.3"/>
  <cols>
    <col min="1" max="1" width="10.375" bestFit="1" customWidth="1"/>
    <col min="3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4" t="s">
        <v>176</v>
      </c>
      <c r="B1" s="14"/>
      <c r="C1" s="14"/>
      <c r="D1" s="14"/>
      <c r="E1" s="14"/>
      <c r="F1" s="14"/>
      <c r="G1" s="14"/>
    </row>
    <row r="3" spans="1:7" x14ac:dyDescent="0.3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3">
      <c r="A4" s="7" t="s">
        <v>182</v>
      </c>
      <c r="B4" s="7" t="s">
        <v>79</v>
      </c>
      <c r="C4" s="7">
        <v>3400000</v>
      </c>
      <c r="D4" s="7">
        <f>C4*$C$16</f>
        <v>2380000</v>
      </c>
      <c r="E4" s="7">
        <f>C4+D4</f>
        <v>5780000</v>
      </c>
      <c r="F4" s="7">
        <f>E4*$G$16</f>
        <v>635800</v>
      </c>
      <c r="G4" s="7">
        <f>ROUND(E4-F4,-3)</f>
        <v>5144000</v>
      </c>
    </row>
    <row r="5" spans="1:7" x14ac:dyDescent="0.3">
      <c r="A5" s="7" t="s">
        <v>183</v>
      </c>
      <c r="B5" s="7" t="s">
        <v>87</v>
      </c>
      <c r="C5" s="7">
        <v>2000000</v>
      </c>
      <c r="D5" s="7">
        <f t="shared" ref="D5:D14" si="0">C5*$C$16</f>
        <v>1400000</v>
      </c>
      <c r="E5" s="7">
        <f t="shared" ref="E5:E14" si="1">C5+D5</f>
        <v>3400000</v>
      </c>
      <c r="F5" s="7">
        <f t="shared" ref="F5:F14" si="2">E5*$G$16</f>
        <v>374000</v>
      </c>
      <c r="G5" s="7">
        <f t="shared" ref="G5:G14" si="3">ROUND(E5-F5,-3)</f>
        <v>3026000</v>
      </c>
    </row>
    <row r="6" spans="1:7" x14ac:dyDescent="0.3">
      <c r="A6" s="7" t="s">
        <v>184</v>
      </c>
      <c r="B6" s="7" t="s">
        <v>79</v>
      </c>
      <c r="C6" s="7">
        <v>3290000</v>
      </c>
      <c r="D6" s="7">
        <f t="shared" si="0"/>
        <v>2303000</v>
      </c>
      <c r="E6" s="7">
        <f t="shared" si="1"/>
        <v>5593000</v>
      </c>
      <c r="F6" s="7">
        <f t="shared" si="2"/>
        <v>615230</v>
      </c>
      <c r="G6" s="7">
        <f t="shared" si="3"/>
        <v>4978000</v>
      </c>
    </row>
    <row r="7" spans="1:7" x14ac:dyDescent="0.3">
      <c r="A7" s="7" t="s">
        <v>185</v>
      </c>
      <c r="B7" s="7" t="s">
        <v>82</v>
      </c>
      <c r="C7" s="7">
        <v>2640000</v>
      </c>
      <c r="D7" s="7">
        <f t="shared" si="0"/>
        <v>1847999.9999999998</v>
      </c>
      <c r="E7" s="7">
        <f t="shared" si="1"/>
        <v>4488000</v>
      </c>
      <c r="F7" s="7">
        <f t="shared" si="2"/>
        <v>493680</v>
      </c>
      <c r="G7" s="7">
        <f t="shared" si="3"/>
        <v>3994000</v>
      </c>
    </row>
    <row r="8" spans="1:7" x14ac:dyDescent="0.3">
      <c r="A8" s="7" t="s">
        <v>186</v>
      </c>
      <c r="B8" s="7" t="s">
        <v>87</v>
      </c>
      <c r="C8" s="7">
        <v>1940000</v>
      </c>
      <c r="D8" s="7">
        <f t="shared" si="0"/>
        <v>1358000</v>
      </c>
      <c r="E8" s="7">
        <f t="shared" si="1"/>
        <v>3298000</v>
      </c>
      <c r="F8" s="7">
        <f t="shared" si="2"/>
        <v>362780</v>
      </c>
      <c r="G8" s="7">
        <f t="shared" si="3"/>
        <v>2935000</v>
      </c>
    </row>
    <row r="9" spans="1:7" x14ac:dyDescent="0.3">
      <c r="A9" s="7" t="s">
        <v>187</v>
      </c>
      <c r="B9" s="7" t="s">
        <v>90</v>
      </c>
      <c r="C9" s="7">
        <v>1470000</v>
      </c>
      <c r="D9" s="7">
        <f t="shared" si="0"/>
        <v>1028999.9999999999</v>
      </c>
      <c r="E9" s="7">
        <f t="shared" si="1"/>
        <v>2499000</v>
      </c>
      <c r="F9" s="7">
        <f t="shared" si="2"/>
        <v>274890</v>
      </c>
      <c r="G9" s="7">
        <f t="shared" si="3"/>
        <v>2224000</v>
      </c>
    </row>
    <row r="10" spans="1:7" x14ac:dyDescent="0.3">
      <c r="A10" s="7" t="s">
        <v>188</v>
      </c>
      <c r="B10" s="7" t="s">
        <v>82</v>
      </c>
      <c r="C10" s="7">
        <v>2580000</v>
      </c>
      <c r="D10" s="7">
        <f t="shared" si="0"/>
        <v>1806000</v>
      </c>
      <c r="E10" s="7">
        <f t="shared" si="1"/>
        <v>4386000</v>
      </c>
      <c r="F10" s="7">
        <f t="shared" si="2"/>
        <v>482460</v>
      </c>
      <c r="G10" s="7">
        <f t="shared" si="3"/>
        <v>3904000</v>
      </c>
    </row>
    <row r="11" spans="1:7" x14ac:dyDescent="0.3">
      <c r="A11" s="7" t="s">
        <v>189</v>
      </c>
      <c r="B11" s="7" t="s">
        <v>90</v>
      </c>
      <c r="C11" s="7">
        <v>1400000</v>
      </c>
      <c r="D11" s="7">
        <f t="shared" si="0"/>
        <v>979999.99999999988</v>
      </c>
      <c r="E11" s="7">
        <f t="shared" si="1"/>
        <v>2380000</v>
      </c>
      <c r="F11" s="7">
        <f t="shared" si="2"/>
        <v>261800</v>
      </c>
      <c r="G11" s="7">
        <f t="shared" si="3"/>
        <v>2118000</v>
      </c>
    </row>
    <row r="12" spans="1:7" x14ac:dyDescent="0.3">
      <c r="A12" s="7" t="s">
        <v>190</v>
      </c>
      <c r="B12" s="7" t="s">
        <v>90</v>
      </c>
      <c r="C12" s="7">
        <v>1530000</v>
      </c>
      <c r="D12" s="7">
        <f t="shared" si="0"/>
        <v>1071000</v>
      </c>
      <c r="E12" s="7">
        <f t="shared" si="1"/>
        <v>2601000</v>
      </c>
      <c r="F12" s="7">
        <f t="shared" si="2"/>
        <v>286110</v>
      </c>
      <c r="G12" s="7">
        <f t="shared" si="3"/>
        <v>2315000</v>
      </c>
    </row>
    <row r="13" spans="1:7" x14ac:dyDescent="0.3">
      <c r="A13" s="7" t="s">
        <v>191</v>
      </c>
      <c r="B13" s="7" t="s">
        <v>87</v>
      </c>
      <c r="C13" s="7">
        <v>1980000</v>
      </c>
      <c r="D13" s="7">
        <f t="shared" si="0"/>
        <v>1386000</v>
      </c>
      <c r="E13" s="7">
        <f t="shared" si="1"/>
        <v>3366000</v>
      </c>
      <c r="F13" s="7">
        <f t="shared" si="2"/>
        <v>370260</v>
      </c>
      <c r="G13" s="7">
        <f t="shared" si="3"/>
        <v>2996000</v>
      </c>
    </row>
    <row r="14" spans="1:7" x14ac:dyDescent="0.3">
      <c r="A14" s="7" t="s">
        <v>192</v>
      </c>
      <c r="B14" s="7" t="s">
        <v>90</v>
      </c>
      <c r="C14" s="7">
        <v>1450000</v>
      </c>
      <c r="D14" s="7">
        <f t="shared" si="0"/>
        <v>1014999.9999999999</v>
      </c>
      <c r="E14" s="7">
        <f t="shared" si="1"/>
        <v>2465000</v>
      </c>
      <c r="F14" s="7">
        <f t="shared" si="2"/>
        <v>271150</v>
      </c>
      <c r="G14" s="7">
        <f t="shared" si="3"/>
        <v>2194000</v>
      </c>
    </row>
    <row r="16" spans="1:7" x14ac:dyDescent="0.3">
      <c r="A16" s="6" t="s">
        <v>193</v>
      </c>
      <c r="B16" s="6" t="s">
        <v>194</v>
      </c>
      <c r="C16" s="13">
        <v>0.7</v>
      </c>
      <c r="E16" s="6" t="s">
        <v>195</v>
      </c>
      <c r="F16" s="6" t="s">
        <v>196</v>
      </c>
      <c r="G16" s="13">
        <v>0.11</v>
      </c>
    </row>
  </sheetData>
  <scenarios current="0" show="0" sqref="G4 G6">
    <scenario name="상여급/공제계비율인하" locked="1" count="2" user="seunghwan park" comment="만든 사람 seunghwan park 날짜 2025-07-19">
      <inputCells r="C16" val="0.7" numFmtId="9"/>
      <inputCells r="G16" val="0.11" numFmtId="9"/>
    </scenario>
    <scenario name="상여급/공제계비율인상" locked="1" count="2" user="seunghwan park" comment="만든 사람 seunghwan park 날짜 2025-07-19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5CDF-A06D-4551-8977-C74D6B84AAC7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22.25" bestFit="1" customWidth="1" outlineLevel="1"/>
  </cols>
  <sheetData>
    <row r="1" spans="2:6" ht="17.25" thickBot="1" x14ac:dyDescent="0.35"/>
    <row r="2" spans="2:6" x14ac:dyDescent="0.3">
      <c r="B2" s="44" t="s">
        <v>320</v>
      </c>
      <c r="C2" s="45"/>
      <c r="D2" s="51"/>
      <c r="E2" s="51"/>
      <c r="F2" s="51"/>
    </row>
    <row r="3" spans="2:6" collapsed="1" x14ac:dyDescent="0.3">
      <c r="B3" s="43"/>
      <c r="C3" s="43"/>
      <c r="D3" s="52" t="s">
        <v>322</v>
      </c>
      <c r="E3" s="52" t="s">
        <v>317</v>
      </c>
      <c r="F3" s="52" t="s">
        <v>319</v>
      </c>
    </row>
    <row r="4" spans="2:6" ht="27" hidden="1" outlineLevel="1" x14ac:dyDescent="0.3">
      <c r="B4" s="47"/>
      <c r="C4" s="47"/>
      <c r="D4" s="40"/>
      <c r="E4" s="54" t="s">
        <v>318</v>
      </c>
      <c r="F4" s="54" t="s">
        <v>318</v>
      </c>
    </row>
    <row r="5" spans="2:6" x14ac:dyDescent="0.3">
      <c r="B5" s="48" t="s">
        <v>321</v>
      </c>
      <c r="C5" s="49"/>
      <c r="D5" s="46"/>
      <c r="E5" s="46"/>
      <c r="F5" s="46"/>
    </row>
    <row r="6" spans="2:6" outlineLevel="1" x14ac:dyDescent="0.3">
      <c r="B6" s="47"/>
      <c r="C6" s="47" t="s">
        <v>314</v>
      </c>
      <c r="D6" s="41">
        <v>0.7</v>
      </c>
      <c r="E6" s="53">
        <v>0.7</v>
      </c>
      <c r="F6" s="53">
        <v>0.9</v>
      </c>
    </row>
    <row r="7" spans="2:6" outlineLevel="1" x14ac:dyDescent="0.3">
      <c r="B7" s="47"/>
      <c r="C7" s="47" t="s">
        <v>315</v>
      </c>
      <c r="D7" s="41">
        <v>0.11</v>
      </c>
      <c r="E7" s="53">
        <v>0.11</v>
      </c>
      <c r="F7" s="53">
        <v>0.13</v>
      </c>
    </row>
    <row r="8" spans="2:6" x14ac:dyDescent="0.3">
      <c r="B8" s="48" t="s">
        <v>323</v>
      </c>
      <c r="C8" s="49"/>
      <c r="D8" s="46"/>
      <c r="E8" s="46"/>
      <c r="F8" s="46"/>
    </row>
    <row r="9" spans="2:6" outlineLevel="1" x14ac:dyDescent="0.3">
      <c r="B9" s="47"/>
      <c r="C9" s="47" t="s">
        <v>316</v>
      </c>
      <c r="D9" s="55">
        <v>5144000</v>
      </c>
      <c r="E9" s="55">
        <v>5144000</v>
      </c>
      <c r="F9" s="55">
        <v>5620000</v>
      </c>
    </row>
    <row r="10" spans="2:6" ht="17.25" outlineLevel="1" thickBot="1" x14ac:dyDescent="0.35">
      <c r="B10" s="50"/>
      <c r="C10" s="50" t="s">
        <v>327</v>
      </c>
      <c r="D10" s="42">
        <v>4978000</v>
      </c>
      <c r="E10" s="42">
        <v>4978000</v>
      </c>
      <c r="F10" s="42">
        <v>5438000</v>
      </c>
    </row>
    <row r="11" spans="2:6" x14ac:dyDescent="0.3">
      <c r="B11" t="s">
        <v>324</v>
      </c>
    </row>
    <row r="12" spans="2:6" x14ac:dyDescent="0.3">
      <c r="B12" t="s">
        <v>325</v>
      </c>
    </row>
    <row r="13" spans="2:6" x14ac:dyDescent="0.3">
      <c r="B13" t="s">
        <v>326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activeCell="A3" sqref="A3:J3"/>
    </sheetView>
  </sheetViews>
  <sheetFormatPr defaultRowHeight="16.5" x14ac:dyDescent="0.3"/>
  <cols>
    <col min="3" max="3" width="11" bestFit="1" customWidth="1"/>
    <col min="5" max="6" width="9.5" bestFit="1" customWidth="1"/>
  </cols>
  <sheetData>
    <row r="1" spans="1:10" ht="20.25" x14ac:dyDescent="0.3">
      <c r="A1" s="14" t="s">
        <v>259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3">
      <c r="A3" s="56" t="s">
        <v>197</v>
      </c>
      <c r="B3" s="57" t="s">
        <v>260</v>
      </c>
      <c r="C3" s="57" t="s">
        <v>261</v>
      </c>
      <c r="D3" s="57" t="s">
        <v>2</v>
      </c>
      <c r="E3" s="57" t="s">
        <v>32</v>
      </c>
      <c r="F3" s="57" t="s">
        <v>33</v>
      </c>
      <c r="G3" s="57" t="s">
        <v>198</v>
      </c>
      <c r="H3" s="57" t="s">
        <v>199</v>
      </c>
      <c r="I3" s="57" t="s">
        <v>200</v>
      </c>
      <c r="J3" s="57" t="s">
        <v>201</v>
      </c>
    </row>
    <row r="4" spans="1:10" x14ac:dyDescent="0.3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3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3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3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3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3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9525</xdr:colOff>
                    <xdr:row>10</xdr:row>
                    <xdr:rowOff>28575</xdr:rowOff>
                  </from>
                  <to>
                    <xdr:col>2</xdr:col>
                    <xdr:colOff>819150</xdr:colOff>
                    <xdr:row>11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activeCell="J14" sqref="J14"/>
    </sheetView>
  </sheetViews>
  <sheetFormatPr defaultRowHeight="16.5" x14ac:dyDescent="0.3"/>
  <cols>
    <col min="3" max="3" width="12.375" bestFit="1" customWidth="1"/>
  </cols>
  <sheetData>
    <row r="1" spans="1:9" ht="20.25" x14ac:dyDescent="0.3">
      <c r="A1" s="14" t="s">
        <v>214</v>
      </c>
      <c r="B1" s="14"/>
      <c r="C1" s="14"/>
      <c r="D1" s="14"/>
      <c r="E1" s="14"/>
      <c r="F1" s="14"/>
      <c r="G1" s="14"/>
      <c r="H1" s="14"/>
      <c r="I1" s="14"/>
    </row>
    <row r="3" spans="1:9" x14ac:dyDescent="0.3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3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3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3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3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3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3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3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3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3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3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seunghwan park</cp:lastModifiedBy>
  <dcterms:created xsi:type="dcterms:W3CDTF">2023-04-27T08:01:32Z</dcterms:created>
  <dcterms:modified xsi:type="dcterms:W3CDTF">2025-07-19T14:00:12Z</dcterms:modified>
</cp:coreProperties>
</file>