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배선희\Desktop\길벗컴활1급총정리_update_20250108\엑셀\모의\"/>
    </mc:Choice>
  </mc:AlternateContent>
  <xr:revisionPtr revIDLastSave="0" documentId="13_ncr:1_{B16EF304-BAE1-4CBF-B51C-887234603372}" xr6:coauthVersionLast="47" xr6:coauthVersionMax="47" xr10:uidLastSave="{00000000-0000-0000-0000-000000000000}"/>
  <bookViews>
    <workbookView xWindow="-108" yWindow="-108" windowWidth="23256" windowHeight="12576" firstSheet="1" activeTab="7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'기본작업-1'!$A$2:$H$30</definedName>
    <definedName name="_xleta.T" hidden="1" xlm="1">#NAME?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2" l="1"/>
  <c r="J4" i="2" a="1"/>
  <c r="J4" i="2" s="1"/>
  <c r="J5" i="2" a="1"/>
  <c r="J5" i="2"/>
  <c r="J6" i="2" a="1"/>
  <c r="J6" i="2" s="1"/>
  <c r="J7" i="2" a="1"/>
  <c r="J7" i="2"/>
  <c r="J8" i="2" a="1"/>
  <c r="J8" i="2" s="1"/>
  <c r="J9" i="2" a="1"/>
  <c r="J9" i="2"/>
  <c r="J10" i="2" a="1"/>
  <c r="J10" i="2" s="1"/>
  <c r="J11" i="2" a="1"/>
  <c r="J11" i="2"/>
  <c r="J12" i="2" a="1"/>
  <c r="J12" i="2" s="1"/>
  <c r="J13" i="2" a="1"/>
  <c r="J13" i="2"/>
  <c r="J14" i="2" a="1"/>
  <c r="J14" i="2" s="1"/>
  <c r="J15" i="2" a="1"/>
  <c r="J15" i="2"/>
  <c r="J16" i="2" a="1"/>
  <c r="J16" i="2" s="1"/>
  <c r="J17" i="2" a="1"/>
  <c r="J17" i="2"/>
  <c r="J18" i="2" a="1"/>
  <c r="J18" i="2" s="1"/>
  <c r="J19" i="2" a="1"/>
  <c r="J19" i="2"/>
  <c r="J20" i="2" a="1"/>
  <c r="J20" i="2" s="1"/>
  <c r="J21" i="2" a="1"/>
  <c r="J21" i="2"/>
  <c r="J22" i="2" a="1"/>
  <c r="J22" i="2" s="1"/>
  <c r="J23" i="2" a="1"/>
  <c r="J23" i="2"/>
  <c r="J24" i="2" a="1"/>
  <c r="J24" i="2" s="1"/>
  <c r="J25" i="2" a="1"/>
  <c r="J25" i="2"/>
  <c r="J26" i="2" a="1"/>
  <c r="J26" i="2" s="1"/>
  <c r="J27" i="2" a="1"/>
  <c r="J27" i="2"/>
  <c r="J28" i="2" a="1"/>
  <c r="J28" i="2" s="1"/>
  <c r="J29" i="2" a="1"/>
  <c r="J29" i="2"/>
  <c r="J30" i="2" a="1"/>
  <c r="J30" i="2" s="1"/>
  <c r="I4" i="2" a="1"/>
  <c r="I4" i="2" s="1"/>
  <c r="I5" i="2" a="1"/>
  <c r="I5" i="2"/>
  <c r="I6" i="2" a="1"/>
  <c r="I6" i="2" s="1"/>
  <c r="I7" i="2" a="1"/>
  <c r="I7" i="2"/>
  <c r="I8" i="2" a="1"/>
  <c r="I8" i="2" s="1"/>
  <c r="I9" i="2" a="1"/>
  <c r="I9" i="2"/>
  <c r="I10" i="2" a="1"/>
  <c r="I10" i="2" s="1"/>
  <c r="I11" i="2" a="1"/>
  <c r="I11" i="2"/>
  <c r="I12" i="2" a="1"/>
  <c r="I12" i="2" s="1"/>
  <c r="I13" i="2" a="1"/>
  <c r="I13" i="2"/>
  <c r="I14" i="2" a="1"/>
  <c r="I14" i="2" s="1"/>
  <c r="I15" i="2" a="1"/>
  <c r="I15" i="2"/>
  <c r="I16" i="2" a="1"/>
  <c r="I16" i="2" s="1"/>
  <c r="I17" i="2" a="1"/>
  <c r="I17" i="2"/>
  <c r="I18" i="2" a="1"/>
  <c r="I18" i="2" s="1"/>
  <c r="I19" i="2" a="1"/>
  <c r="I19" i="2"/>
  <c r="I20" i="2" a="1"/>
  <c r="I20" i="2" s="1"/>
  <c r="I21" i="2" a="1"/>
  <c r="I21" i="2"/>
  <c r="I22" i="2" a="1"/>
  <c r="I22" i="2" s="1"/>
  <c r="I23" i="2" a="1"/>
  <c r="I23" i="2"/>
  <c r="I24" i="2" a="1"/>
  <c r="I24" i="2" s="1"/>
  <c r="I25" i="2" a="1"/>
  <c r="I25" i="2"/>
  <c r="I26" i="2" a="1"/>
  <c r="I26" i="2" s="1"/>
  <c r="I27" i="2" a="1"/>
  <c r="I27" i="2"/>
  <c r="I28" i="2" a="1"/>
  <c r="I28" i="2" s="1"/>
  <c r="I29" i="2" a="1"/>
  <c r="I29" i="2"/>
  <c r="I30" i="2" a="1"/>
  <c r="I30" i="2" s="1"/>
  <c r="I3" i="2" a="1"/>
  <c r="I3" i="2" s="1"/>
  <c r="O10" i="2" a="1"/>
  <c r="O10" i="2" s="1"/>
  <c r="O11" i="2" a="1"/>
  <c r="O11" i="2" s="1"/>
  <c r="O12" i="2" a="1"/>
  <c r="O12" i="2" s="1"/>
  <c r="O9" i="2" a="1"/>
  <c r="O9" i="2" s="1"/>
  <c r="N10" i="2" a="1"/>
  <c r="N10" i="2" s="1"/>
  <c r="N11" i="2" a="1"/>
  <c r="N11" i="2" s="1"/>
  <c r="N12" i="2" a="1"/>
  <c r="N12" i="2" s="1"/>
  <c r="N9" i="2" a="1"/>
  <c r="N9" i="2" s="1"/>
  <c r="G17" i="4"/>
  <c r="G13" i="4"/>
  <c r="G7" i="4"/>
  <c r="G19" i="4" s="1"/>
  <c r="G18" i="4"/>
  <c r="G14" i="4"/>
  <c r="G8" i="4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G20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62FBE0-2CD6-4A93-B80B-3A2CC85D8ED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AECB2C2-B27F-4377-B525-8DFBECB0D340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OA\기업대출현황.csv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<sst xmlns="http://schemas.openxmlformats.org/spreadsheetml/2006/main" count="397" uniqueCount="160">
  <si>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</si>
  <si>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</si>
  <si>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</si>
  <si>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</si>
  <si>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</si>
  <si>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</si>
  <si>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</si>
  <si>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</si>
  <si>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</si>
  <si>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</si>
  <si>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</si>
  <si>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</si>
  <si>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</si>
  <si>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</si>
  <si>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</si>
  <si>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</si>
  <si>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</si>
  <si>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</si>
  <si>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</si>
  <si>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</si>
  <si>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</si>
  <si>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</si>
  <si>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</si>
  <si>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</si>
  <si>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</si>
  <si>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</si>
  <si>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</si>
  <si>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</si>
  <si>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</si>
  <si>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</si>
  <si>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</si>
  <si>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</si>
  <si>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</si>
  <si>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</si>
  <si>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</si>
  <si>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</si>
  <si>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</si>
  <si>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</si>
  <si>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</si>
  <si>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</si>
  <si>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</si>
  <si>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</si>
  <si>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</si>
  <si>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</si>
  <si>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</si>
  <si>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</si>
  <si>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</si>
  <si>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</si>
  <si>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</si>
  <si>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</si>
  <si>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</si>
  <si>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</si>
  <si>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</si>
  <si>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</si>
  <si>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</si>
  <si>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</si>
  <si>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</si>
  <si>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</si>
  <si>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</si>
  <si>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</si>
  <si>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</si>
  <si>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</si>
  <si>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</si>
  <si>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</si>
  <si>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</si>
  <si>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</si>
  <si>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</si>
  <si>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</si>
  <si>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</si>
  <si>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</si>
  <si>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</si>
  <si>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</si>
  <si>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</si>
  <si>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</si>
  <si>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</si>
  <si>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</si>
  <si>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</si>
  <si>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</si>
  <si>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</si>
  <si>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</si>
  <si>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</si>
  <si>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</si>
  <si>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</si>
  <si>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</si>
  <si>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</si>
  <si>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</si>
  <si>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</si>
  <si>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</si>
  <si>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</si>
  <si>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</si>
  <si>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</si>
  <si>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</si>
  <si>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</si>
  <si>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</si>
  <si>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</si>
  <si>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</si>
  <si>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</si>
  <si>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</si>
  <si>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</si>
  <si>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</si>
  <si>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</si>
  <si>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</si>
  <si>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</si>
  <si>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</si>
  <si>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</si>
  <si>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</si>
  <si>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</si>
  <si>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</si>
  <si>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</si>
  <si>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</si>
  <si>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</si>
  <si>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</si>
  <si>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</si>
  <si>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</si>
  <si>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</si>
  <si>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</si>
  <si>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</si>
  <si>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</si>
  <si>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</si>
  <si>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</si>
  <si>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</si>
  <si>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</si>
  <si>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</si>
  <si>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</si>
  <si>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</si>
  <si>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</si>
  <si>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</si>
  <si>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</si>
  <si>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</si>
  <si>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</si>
  <si>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</si>
  <si>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</si>
  <si>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</si>
  <si>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</si>
  <si>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</si>
  <si>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</si>
  <si>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</si>
  <si>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</si>
  <si>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</si>
  <si>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</si>
  <si>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</si>
  <si>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</si>
  <si>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</si>
  <si>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</si>
  <si>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가능</t>
  </si>
  <si>
    <t>보류</t>
  </si>
  <si>
    <t>불가능</t>
  </si>
  <si>
    <t>값</t>
  </si>
  <si>
    <t>최대값: 대출금액</t>
  </si>
  <si>
    <t>전체 최대값: 대출금액</t>
  </si>
  <si>
    <t>평균: 연이율</t>
  </si>
  <si>
    <t>전체 평균: 연이율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</si>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</sst>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FB-4085-8EDB-F815ACC599DD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1243072"/>
        <c:axId val="801242712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801242712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01243072"/>
        <c:crosses val="max"/>
        <c:crossBetween val="between"/>
        <c:majorUnit val="0.2"/>
      </c:valAx>
      <c:catAx>
        <c:axId val="801243072"/>
        <c:scaling>
          <c:orientation val="minMax"/>
        </c:scaling>
        <c:delete val="1"/>
        <c:axPos val="b"/>
        <c:majorTickMark val="out"/>
        <c:minorTickMark val="none"/>
        <c:tickLblPos val="nextTo"/>
        <c:crossAx val="801242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DF025A6C-C177-FBC6-B720-A8E1BEAB563F}"/>
            </a:ext>
          </a:extLst>
        </xdr:cNvPr>
        <xdr:cNvSpPr/>
      </xdr:nvSpPr>
      <xdr:spPr>
        <a:xfrm>
          <a:off x="532638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F92B7E7-7757-4F35-1B32-2AF1C488C8B4}"/>
            </a:ext>
          </a:extLst>
        </xdr:cNvPr>
        <xdr:cNvSpPr/>
      </xdr:nvSpPr>
      <xdr:spPr>
        <a:xfrm>
          <a:off x="532638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11</xdr:row>
      <xdr:rowOff>0</xdr:rowOff>
    </xdr:from>
    <xdr:to>
      <xdr:col>9</xdr:col>
      <xdr:colOff>53340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822960</xdr:colOff>
          <xdr:row>2</xdr:row>
          <xdr:rowOff>38100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배선희" refreshedDate="45794.830824652781" backgroundQuery="1" createdVersion="8" refreshedVersion="8" minRefreshableVersion="3" recordCount="0" supportSubquery="1" supportAdvancedDrill="1" xr:uid="{5E7BD850-62AA-4FAC-8227-63268383AE7E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EAD1FA-65DF-4B3C-808E-F75A7C624299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2" subtotal="max" baseField="0" baseItem="0" numFmtId="41"/>
    <dataField name="평균: 연이율" fld="3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workbookViewId="0">
      <selection activeCell="G3" sqref="G3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6.296875" bestFit="1" customWidth="1"/>
    <col min="11" max="11" width="14.19921875" bestFit="1" customWidth="1"/>
    <col min="12" max="12" width="14.09765625" bestFit="1" customWidth="1"/>
    <col min="13" max="13" width="11.097656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0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s="1" t="s">
        <v>0</v>
      </c>
      <c r="K5" s="1" t="s">
        <v>1</v>
      </c>
      <c r="L5" s="1" t="s">
        <v>4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OR(LARGE($G$3:$G$30,3)&lt;=$G3,SMALL($G$3:$G$30,3)&gt;=$G3)</formula>
    </cfRule>
  </conditionalFormatting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H6" sqref="H6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27" t="s">
        <v>69</v>
      </c>
      <c r="C1" s="27"/>
      <c r="D1" s="27"/>
      <c r="E1" s="27"/>
      <c r="F1" s="27"/>
      <c r="G1" s="27"/>
      <c r="H1" s="27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horizontalDpi="4294967292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workbookViewId="0">
      <selection activeCell="N20" sqref="N20"/>
    </sheetView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1" bestFit="1" customWidth="1"/>
    <col min="11" max="11" width="11.09765625" bestFit="1" customWidth="1"/>
    <col min="12" max="12" width="1.8984375" customWidth="1"/>
    <col min="13" max="13" width="14.19921875" customWidth="1"/>
    <col min="14" max="14" width="13.69921875" bestFit="1" customWidth="1"/>
    <col min="15" max="15" width="18.59765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_xlfn.IFS(AND(G3/C3&lt;=0.5,YEAR(F3)-YEAR($K$1)&lt;8),"가능",AND(G3/C3&lt;=0.7,YEAR(F3)-YEAR($K$1)&lt;8),"보류",OR(G3/C3&gt;0.7,YEAR(F3)-YEAR($K$1)&gt;=8),"불가능")</f>
        <v>보류</v>
      </c>
      <c r="J3" s="10" t="str">
        <f>VLOOKUP(PMT(H3/12,(YEAR(F3)-YEAR(E3))*12,-G3),$M$3:$N$5,2,TRUE)</f>
        <v>중</v>
      </c>
      <c r="K3" s="1"/>
      <c r="M3" s="11">
        <v>0</v>
      </c>
      <c r="N3" s="12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_xlfn.IFS(AND(G4/C4&lt;=0.5,YEAR(F4)-YEAR($K$1)&lt;8),"가능",AND(G4/C4&lt;=0.7,YEAR(F4)-YEAR($K$1)&lt;8),"보류",OR(G4/C4&gt;0.7,YEAR(F4)-YEAR($K$1)&gt;=8),"불가능")</f>
        <v>불가능</v>
      </c>
      <c r="J4" s="10" t="str">
        <f t="array" ref="J4">VLOOKUP(PMT(H4/12,(YEAR(F4)-YEAR(E4))*12,-G4),$M$3:$N$5,2,TRUE)</f>
        <v>상</v>
      </c>
      <c r="K4" s="1"/>
      <c r="M4" s="11">
        <v>200000</v>
      </c>
      <c r="N4" s="12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_xlfn.IFS(AND(G5/C5&lt;=0.5,YEAR(F5)-YEAR($K$1)&lt;8),"가능",AND(G5/C5&lt;=0.7,YEAR(F5)-YEAR($K$1)&lt;8),"보류",OR(G5/C5&gt;0.7,YEAR(F5)-YEAR($K$1)&gt;=8),"불가능")</f>
        <v>불가능</v>
      </c>
      <c r="J5" s="10" t="str">
        <f t="array" ref="J5">VLOOKUP(PMT(H5/12,(YEAR(F5)-YEAR(E5))*12,-G5),$M$3:$N$5,2,TRUE)</f>
        <v>중</v>
      </c>
      <c r="K5" s="1"/>
      <c r="M5" s="11">
        <v>500000</v>
      </c>
      <c r="N5" s="12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_xlfn.IFS(AND(G6/C6&lt;=0.5,YEAR(F6)-YEAR($K$1)&lt;8),"가능",AND(G6/C6&lt;=0.7,YEAR(F6)-YEAR($K$1)&lt;8),"보류",OR(G6/C6&gt;0.7,YEAR(F6)-YEAR($K$1)&gt;=8),"불가능")</f>
        <v>불가능</v>
      </c>
      <c r="J6" s="10" t="str">
        <f t="array" ref="J6">VLOOKUP(PMT(H6/12,(YEAR(F6)-YEAR(E6))*12,-G6),$M$3:$N$5,2,TRUE)</f>
        <v>중</v>
      </c>
      <c r="K6" s="1"/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_xlfn.IFS(AND(G7/C7&lt;=0.5,YEAR(F7)-YEAR($K$1)&lt;8),"가능",AND(G7/C7&lt;=0.7,YEAR(F7)-YEAR($K$1)&lt;8),"보류",OR(G7/C7&gt;0.7,YEAR(F7)-YEAR($K$1)&gt;=8),"불가능")</f>
        <v>보류</v>
      </c>
      <c r="J7" s="10" t="str">
        <f t="array" ref="J7">VLOOKUP(PMT(H7/12,(YEAR(F7)-YEAR(E7))*12,-G7),$M$3:$N$5,2,TRUE)</f>
        <v>하</v>
      </c>
      <c r="K7" s="1"/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_xlfn.IFS(AND(G8/C8&lt;=0.5,YEAR(F8)-YEAR($K$1)&lt;8),"가능",AND(G8/C8&lt;=0.7,YEAR(F8)-YEAR($K$1)&lt;8),"보류",OR(G8/C8&gt;0.7,YEAR(F8)-YEAR($K$1)&gt;=8),"불가능")</f>
        <v>불가능</v>
      </c>
      <c r="J8" s="10" t="str">
        <f t="array" ref="J8">VLOOKUP(PMT(H8/12,(YEAR(F8)-YEAR(E8))*12,-G8),$M$3:$N$5,2,TRUE)</f>
        <v>상</v>
      </c>
      <c r="K8" s="1"/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_xlfn.IFS(AND(G9/C9&lt;=0.5,YEAR(F9)-YEAR($K$1)&lt;8),"가능",AND(G9/C9&lt;=0.7,YEAR(F9)-YEAR($K$1)&lt;8),"보류",OR(G9/C9&gt;0.7,YEAR(F9)-YEAR($K$1)&gt;=8),"불가능")</f>
        <v>불가능</v>
      </c>
      <c r="J9" s="10" t="str">
        <f t="array" ref="J9">VLOOKUP(PMT(H9/12,(YEAR(F9)-YEAR(E9))*12,-G9),$M$3:$N$5,2,TRUE)</f>
        <v>중</v>
      </c>
      <c r="K9" s="1"/>
      <c r="M9" s="1" t="s">
        <v>22</v>
      </c>
      <c r="N9" s="5">
        <f t="array" ref="N9">SUM(IF(($D$3:$D$30=$M9),$G$3:$G$30))</f>
        <v>319181000</v>
      </c>
      <c r="O9" s="13">
        <f t="array" ref="O9">_xlfn.RANK.EQ(MAX(IF(($D$3:$D$30=$M9)*($C$3:$C$30),$C$3:$C$30)),$C$3:$C$30)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_xlfn.IFS(AND(G10/C10&lt;=0.5,YEAR(F10)-YEAR($K$1)&lt;8),"가능",AND(G10/C10&lt;=0.7,YEAR(F10)-YEAR($K$1)&lt;8),"보류",OR(G10/C10&gt;0.7,YEAR(F10)-YEAR($K$1)&gt;=8),"불가능")</f>
        <v>가능</v>
      </c>
      <c r="J10" s="10" t="str">
        <f t="array" ref="J10">VLOOKUP(PMT(H10/12,(YEAR(F10)-YEAR(E10))*12,-G10),$M$3:$N$5,2,TRUE)</f>
        <v>중</v>
      </c>
      <c r="K10" s="1"/>
      <c r="M10" s="1" t="s">
        <v>17</v>
      </c>
      <c r="N10" s="5">
        <f t="array" ref="N10">SUM(IF(($D$3:$D$30=$M10),$G$3:$G$30))</f>
        <v>205861000</v>
      </c>
      <c r="O10" s="13">
        <f t="array" ref="O10">_xlfn.RANK.EQ(MAX(IF(($D$3:$D$30=$M10)*($C$3:$C$30),$C$3:$C$30)),$C$3:$C$30)</f>
        <v>5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_xlfn.IFS(AND(G11/C11&lt;=0.5,YEAR(F11)-YEAR($K$1)&lt;8),"가능",AND(G11/C11&lt;=0.7,YEAR(F11)-YEAR($K$1)&lt;8),"보류",OR(G11/C11&gt;0.7,YEAR(F11)-YEAR($K$1)&gt;=8),"불가능")</f>
        <v>불가능</v>
      </c>
      <c r="J11" s="10" t="str">
        <f t="array" ref="J11">VLOOKUP(PMT(H11/12,(YEAR(F11)-YEAR(E11))*12,-G11),$M$3:$N$5,2,TRUE)</f>
        <v>중</v>
      </c>
      <c r="K11" s="1"/>
      <c r="M11" s="1" t="s">
        <v>13</v>
      </c>
      <c r="N11" s="5">
        <f t="array" ref="N11">SUM(IF(($D$3:$D$30=$M11),$G$3:$G$30))</f>
        <v>190963000</v>
      </c>
      <c r="O11" s="13">
        <f t="array" ref="O11">_xlfn.RANK.EQ(MAX(IF(($D$3:$D$30=$M11)*($C$3:$C$30),$C$3:$C$30)),$C$3:$C$30)</f>
        <v>4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_xlfn.IFS(AND(G12/C12&lt;=0.5,YEAR(F12)-YEAR($K$1)&lt;8),"가능",AND(G12/C12&lt;=0.7,YEAR(F12)-YEAR($K$1)&lt;8),"보류",OR(G12/C12&gt;0.7,YEAR(F12)-YEAR($K$1)&gt;=8),"불가능")</f>
        <v>가능</v>
      </c>
      <c r="J12" s="10" t="str">
        <f t="array" ref="J12">VLOOKUP(PMT(H12/12,(YEAR(F12)-YEAR(E12))*12,-G12),$M$3:$N$5,2,TRUE)</f>
        <v>상</v>
      </c>
      <c r="K12" s="1"/>
      <c r="M12" s="1" t="s">
        <v>10</v>
      </c>
      <c r="N12" s="5">
        <f t="array" ref="N12">SUM(IF(($D$3:$D$30=$M12),$G$3:$G$30))</f>
        <v>157216000</v>
      </c>
      <c r="O12" s="13">
        <f t="array" ref="O12">_xlfn.RANK.EQ(MAX(IF(($D$3:$D$30=$M12)*($C$3:$C$30),$C$3:$C$30)),$C$3:$C$30)</f>
        <v>9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_xlfn.IFS(AND(G13/C13&lt;=0.5,YEAR(F13)-YEAR($K$1)&lt;8),"가능",AND(G13/C13&lt;=0.7,YEAR(F13)-YEAR($K$1)&lt;8),"보류",OR(G13/C13&gt;0.7,YEAR(F13)-YEAR($K$1)&gt;=8),"불가능")</f>
        <v>불가능</v>
      </c>
      <c r="J13" s="10" t="str">
        <f t="array" ref="J13">VLOOKUP(PMT(H13/12,(YEAR(F13)-YEAR(E13))*12,-G13),$M$3:$N$5,2,TRUE)</f>
        <v>하</v>
      </c>
      <c r="K13" s="1"/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_xlfn.IFS(AND(G14/C14&lt;=0.5,YEAR(F14)-YEAR($K$1)&lt;8),"가능",AND(G14/C14&lt;=0.7,YEAR(F14)-YEAR($K$1)&lt;8),"보류",OR(G14/C14&gt;0.7,YEAR(F14)-YEAR($K$1)&gt;=8),"불가능")</f>
        <v>보류</v>
      </c>
      <c r="J14" s="10" t="str">
        <f t="array" ref="J14">VLOOKUP(PMT(H14/12,(YEAR(F14)-YEAR(E14))*12,-G14),$M$3:$N$5,2,TRUE)</f>
        <v>상</v>
      </c>
      <c r="K14" s="1"/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_xlfn.IFS(AND(G15/C15&lt;=0.5,YEAR(F15)-YEAR($K$1)&lt;8),"가능",AND(G15/C15&lt;=0.7,YEAR(F15)-YEAR($K$1)&lt;8),"보류",OR(G15/C15&gt;0.7,YEAR(F15)-YEAR($K$1)&gt;=8),"불가능")</f>
        <v>보류</v>
      </c>
      <c r="J15" s="10" t="str">
        <f t="array" ref="J15">VLOOKUP(PMT(H15/12,(YEAR(F15)-YEAR(E15))*12,-G15),$M$3:$N$5,2,TRUE)</f>
        <v>하</v>
      </c>
      <c r="K15" s="1"/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_xlfn.IFS(AND(G16/C16&lt;=0.5,YEAR(F16)-YEAR($K$1)&lt;8),"가능",AND(G16/C16&lt;=0.7,YEAR(F16)-YEAR($K$1)&lt;8),"보류",OR(G16/C16&gt;0.7,YEAR(F16)-YEAR($K$1)&gt;=8),"불가능")</f>
        <v>불가능</v>
      </c>
      <c r="J16" s="10" t="str">
        <f t="array" ref="J16">VLOOKUP(PMT(H16/12,(YEAR(F16)-YEAR(E16))*12,-G16),$M$3:$N$5,2,TRUE)</f>
        <v>하</v>
      </c>
      <c r="K16" s="1"/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_xlfn.IFS(AND(G17/C17&lt;=0.5,YEAR(F17)-YEAR($K$1)&lt;8),"가능",AND(G17/C17&lt;=0.7,YEAR(F17)-YEAR($K$1)&lt;8),"보류",OR(G17/C17&gt;0.7,YEAR(F17)-YEAR($K$1)&gt;=8),"불가능")</f>
        <v>보류</v>
      </c>
      <c r="J17" s="10" t="str">
        <f t="array" ref="J17">VLOOKUP(PMT(H17/12,(YEAR(F17)-YEAR(E17))*12,-G17),$M$3:$N$5,2,TRUE)</f>
        <v>상</v>
      </c>
      <c r="K17" s="1"/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_xlfn.IFS(AND(G18/C18&lt;=0.5,YEAR(F18)-YEAR($K$1)&lt;8),"가능",AND(G18/C18&lt;=0.7,YEAR(F18)-YEAR($K$1)&lt;8),"보류",OR(G18/C18&gt;0.7,YEAR(F18)-YEAR($K$1)&gt;=8),"불가능")</f>
        <v>불가능</v>
      </c>
      <c r="J18" s="10" t="str">
        <f t="array" ref="J18">VLOOKUP(PMT(H18/12,(YEAR(F18)-YEAR(E18))*12,-G18),$M$3:$N$5,2,TRUE)</f>
        <v>중</v>
      </c>
      <c r="K18" s="1"/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_xlfn.IFS(AND(G19/C19&lt;=0.5,YEAR(F19)-YEAR($K$1)&lt;8),"가능",AND(G19/C19&lt;=0.7,YEAR(F19)-YEAR($K$1)&lt;8),"보류",OR(G19/C19&gt;0.7,YEAR(F19)-YEAR($K$1)&gt;=8),"불가능")</f>
        <v>불가능</v>
      </c>
      <c r="J19" s="10" t="str">
        <f t="array" ref="J19">VLOOKUP(PMT(H19/12,(YEAR(F19)-YEAR(E19))*12,-G19),$M$3:$N$5,2,TRUE)</f>
        <v>하</v>
      </c>
      <c r="K19" s="1"/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_xlfn.IFS(AND(G20/C20&lt;=0.5,YEAR(F20)-YEAR($K$1)&lt;8),"가능",AND(G20/C20&lt;=0.7,YEAR(F20)-YEAR($K$1)&lt;8),"보류",OR(G20/C20&gt;0.7,YEAR(F20)-YEAR($K$1)&gt;=8),"불가능")</f>
        <v>보류</v>
      </c>
      <c r="J20" s="10" t="str">
        <f t="array" ref="J20">VLOOKUP(PMT(H20/12,(YEAR(F20)-YEAR(E20))*12,-G20),$M$3:$N$5,2,TRUE)</f>
        <v>중</v>
      </c>
      <c r="K20" s="1"/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_xlfn.IFS(AND(G21/C21&lt;=0.5,YEAR(F21)-YEAR($K$1)&lt;8),"가능",AND(G21/C21&lt;=0.7,YEAR(F21)-YEAR($K$1)&lt;8),"보류",OR(G21/C21&gt;0.7,YEAR(F21)-YEAR($K$1)&gt;=8),"불가능")</f>
        <v>가능</v>
      </c>
      <c r="J21" s="10" t="str">
        <f t="array" ref="J21">VLOOKUP(PMT(H21/12,(YEAR(F21)-YEAR(E21))*12,-G21),$M$3:$N$5,2,TRUE)</f>
        <v>하</v>
      </c>
      <c r="K21" s="1"/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_xlfn.IFS(AND(G22/C22&lt;=0.5,YEAR(F22)-YEAR($K$1)&lt;8),"가능",AND(G22/C22&lt;=0.7,YEAR(F22)-YEAR($K$1)&lt;8),"보류",OR(G22/C22&gt;0.7,YEAR(F22)-YEAR($K$1)&gt;=8),"불가능")</f>
        <v>보류</v>
      </c>
      <c r="J22" s="10" t="str">
        <f t="array" ref="J22">VLOOKUP(PMT(H22/12,(YEAR(F22)-YEAR(E22))*12,-G22),$M$3:$N$5,2,TRUE)</f>
        <v>하</v>
      </c>
      <c r="K22" s="1"/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_xlfn.IFS(AND(G23/C23&lt;=0.5,YEAR(F23)-YEAR($K$1)&lt;8),"가능",AND(G23/C23&lt;=0.7,YEAR(F23)-YEAR($K$1)&lt;8),"보류",OR(G23/C23&gt;0.7,YEAR(F23)-YEAR($K$1)&gt;=8),"불가능")</f>
        <v>불가능</v>
      </c>
      <c r="J23" s="10" t="str">
        <f t="array" ref="J23">VLOOKUP(PMT(H23/12,(YEAR(F23)-YEAR(E23))*12,-G23),$M$3:$N$5,2,TRUE)</f>
        <v>상</v>
      </c>
      <c r="K23" s="1"/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_xlfn.IFS(AND(G24/C24&lt;=0.5,YEAR(F24)-YEAR($K$1)&lt;8),"가능",AND(G24/C24&lt;=0.7,YEAR(F24)-YEAR($K$1)&lt;8),"보류",OR(G24/C24&gt;0.7,YEAR(F24)-YEAR($K$1)&gt;=8),"불가능")</f>
        <v>불가능</v>
      </c>
      <c r="J24" s="10" t="str">
        <f t="array" ref="J24">VLOOKUP(PMT(H24/12,(YEAR(F24)-YEAR(E24))*12,-G24),$M$3:$N$5,2,TRUE)</f>
        <v>하</v>
      </c>
      <c r="K24" s="1"/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_xlfn.IFS(AND(G25/C25&lt;=0.5,YEAR(F25)-YEAR($K$1)&lt;8),"가능",AND(G25/C25&lt;=0.7,YEAR(F25)-YEAR($K$1)&lt;8),"보류",OR(G25/C25&gt;0.7,YEAR(F25)-YEAR($K$1)&gt;=8),"불가능")</f>
        <v>가능</v>
      </c>
      <c r="J25" s="10" t="str">
        <f t="array" ref="J25">VLOOKUP(PMT(H25/12,(YEAR(F25)-YEAR(E25))*12,-G25),$M$3:$N$5,2,TRUE)</f>
        <v>중</v>
      </c>
      <c r="K25" s="1"/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_xlfn.IFS(AND(G26/C26&lt;=0.5,YEAR(F26)-YEAR($K$1)&lt;8),"가능",AND(G26/C26&lt;=0.7,YEAR(F26)-YEAR($K$1)&lt;8),"보류",OR(G26/C26&gt;0.7,YEAR(F26)-YEAR($K$1)&gt;=8),"불가능")</f>
        <v>불가능</v>
      </c>
      <c r="J26" s="10" t="str">
        <f t="array" ref="J26">VLOOKUP(PMT(H26/12,(YEAR(F26)-YEAR(E26))*12,-G26),$M$3:$N$5,2,TRUE)</f>
        <v>중</v>
      </c>
      <c r="K26" s="1"/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_xlfn.IFS(AND(G27/C27&lt;=0.5,YEAR(F27)-YEAR($K$1)&lt;8),"가능",AND(G27/C27&lt;=0.7,YEAR(F27)-YEAR($K$1)&lt;8),"보류",OR(G27/C27&gt;0.7,YEAR(F27)-YEAR($K$1)&gt;=8),"불가능")</f>
        <v>불가능</v>
      </c>
      <c r="J27" s="10" t="str">
        <f t="array" ref="J27">VLOOKUP(PMT(H27/12,(YEAR(F27)-YEAR(E27))*12,-G27),$M$3:$N$5,2,TRUE)</f>
        <v>하</v>
      </c>
      <c r="K27" s="1"/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_xlfn.IFS(AND(G28/C28&lt;=0.5,YEAR(F28)-YEAR($K$1)&lt;8),"가능",AND(G28/C28&lt;=0.7,YEAR(F28)-YEAR($K$1)&lt;8),"보류",OR(G28/C28&gt;0.7,YEAR(F28)-YEAR($K$1)&gt;=8),"불가능")</f>
        <v>가능</v>
      </c>
      <c r="J28" s="10" t="str">
        <f t="array" ref="J28">VLOOKUP(PMT(H28/12,(YEAR(F28)-YEAR(E28))*12,-G28),$M$3:$N$5,2,TRUE)</f>
        <v>하</v>
      </c>
      <c r="K28" s="1"/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_xlfn.IFS(AND(G29/C29&lt;=0.5,YEAR(F29)-YEAR($K$1)&lt;8),"가능",AND(G29/C29&lt;=0.7,YEAR(F29)-YEAR($K$1)&lt;8),"보류",OR(G29/C29&gt;0.7,YEAR(F29)-YEAR($K$1)&gt;=8),"불가능")</f>
        <v>가능</v>
      </c>
      <c r="J29" s="10" t="str">
        <f t="array" ref="J29">VLOOKUP(PMT(H29/12,(YEAR(F29)-YEAR(E29))*12,-G29),$M$3:$N$5,2,TRUE)</f>
        <v>상</v>
      </c>
      <c r="K29" s="1"/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_xlfn.IFS(AND(G30/C30&lt;=0.5,YEAR(F30)-YEAR($K$1)&lt;8),"가능",AND(G30/C30&lt;=0.7,YEAR(F30)-YEAR($K$1)&lt;8),"보류",OR(G30/C30&gt;0.7,YEAR(F30)-YEAR($K$1)&gt;=8),"불가능")</f>
        <v>가능</v>
      </c>
      <c r="J30" s="10" t="str">
        <f t="array" ref="J30">VLOOKUP(PMT(H30/12,(YEAR(F30)-YEAR(E30))*12,-G30),$M$3:$N$5,2,TRUE)</f>
        <v>중</v>
      </c>
      <c r="K30" s="1"/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workbookViewId="0">
      <selection activeCell="D7" sqref="D7"/>
    </sheetView>
  </sheetViews>
  <sheetFormatPr defaultRowHeight="17.399999999999999"/>
  <cols>
    <col min="1" max="1" width="3.3984375" customWidth="1"/>
    <col min="2" max="2" width="18.19921875" bestFit="1" customWidth="1"/>
    <col min="3" max="3" width="15.3984375" bestFit="1" customWidth="1"/>
    <col min="4" max="4" width="14.3984375" bestFit="1" customWidth="1"/>
    <col min="5" max="7" width="12" bestFit="1" customWidth="1"/>
    <col min="8" max="8" width="11.59765625" bestFit="1" customWidth="1"/>
    <col min="9" max="9" width="18.19921875" bestFit="1" customWidth="1"/>
    <col min="10" max="10" width="16.19921875" bestFit="1" customWidth="1"/>
  </cols>
  <sheetData>
    <row r="2" spans="2:6">
      <c r="D2" s="21" t="s">
        <v>95</v>
      </c>
    </row>
    <row r="3" spans="2:6">
      <c r="B3" s="21" t="s">
        <v>3</v>
      </c>
      <c r="C3" s="21" t="s">
        <v>147</v>
      </c>
      <c r="D3" t="s">
        <v>144</v>
      </c>
      <c r="E3" t="s">
        <v>145</v>
      </c>
      <c r="F3" t="s">
        <v>146</v>
      </c>
    </row>
    <row r="4" spans="2:6">
      <c r="B4" t="s">
        <v>13</v>
      </c>
      <c r="C4" t="s">
        <v>148</v>
      </c>
      <c r="D4" s="22">
        <v>18080000</v>
      </c>
      <c r="E4" s="22">
        <v>38913000</v>
      </c>
      <c r="F4" s="22">
        <v>42420000</v>
      </c>
    </row>
    <row r="5" spans="2:6">
      <c r="C5" t="s">
        <v>150</v>
      </c>
      <c r="D5" s="23">
        <v>1.7999999999999999E-2</v>
      </c>
      <c r="E5" s="23">
        <v>4.3999999999999997E-2</v>
      </c>
      <c r="F5" s="23">
        <v>3.2600000000000004E-2</v>
      </c>
    </row>
    <row r="6" spans="2:6">
      <c r="B6" t="s">
        <v>17</v>
      </c>
      <c r="C6" t="s">
        <v>148</v>
      </c>
      <c r="D6" s="22">
        <v>24804000</v>
      </c>
      <c r="E6" s="22">
        <v>43095000</v>
      </c>
      <c r="F6" s="22">
        <v>50150000</v>
      </c>
    </row>
    <row r="7" spans="2:6">
      <c r="C7" t="s">
        <v>150</v>
      </c>
      <c r="D7" s="23">
        <v>1.2E-2</v>
      </c>
      <c r="E7" s="23">
        <v>2.8999999999999998E-2</v>
      </c>
      <c r="F7" s="23">
        <v>3.5499999999999997E-2</v>
      </c>
    </row>
    <row r="8" spans="2:6">
      <c r="B8" t="s">
        <v>10</v>
      </c>
      <c r="C8" t="s">
        <v>148</v>
      </c>
      <c r="D8" s="22">
        <v>28204000</v>
      </c>
      <c r="E8" s="22">
        <v>32595000</v>
      </c>
      <c r="F8" s="22">
        <v>46931000</v>
      </c>
    </row>
    <row r="9" spans="2:6">
      <c r="C9" t="s">
        <v>150</v>
      </c>
      <c r="D9" s="23">
        <v>3.2333333333333332E-2</v>
      </c>
      <c r="E9" s="23">
        <v>2.7E-2</v>
      </c>
      <c r="F9" s="23">
        <v>2.5999999999999999E-2</v>
      </c>
    </row>
    <row r="10" spans="2:6">
      <c r="B10" t="s">
        <v>22</v>
      </c>
      <c r="C10" t="s">
        <v>148</v>
      </c>
      <c r="D10" s="22">
        <v>37395000</v>
      </c>
      <c r="E10" s="22">
        <v>8262000</v>
      </c>
      <c r="F10" s="22">
        <v>61440000</v>
      </c>
    </row>
    <row r="11" spans="2:6">
      <c r="C11" t="s">
        <v>150</v>
      </c>
      <c r="D11" s="23">
        <v>2.9000000000000001E-2</v>
      </c>
      <c r="E11" s="23">
        <v>2.9000000000000001E-2</v>
      </c>
      <c r="F11" s="23">
        <v>3.1333333333333331E-2</v>
      </c>
    </row>
    <row r="12" spans="2:6">
      <c r="B12" t="s">
        <v>149</v>
      </c>
      <c r="D12" s="22">
        <v>37395000</v>
      </c>
      <c r="E12" s="22">
        <v>43095000</v>
      </c>
      <c r="F12" s="22">
        <v>61440000</v>
      </c>
    </row>
    <row r="13" spans="2:6">
      <c r="B13" t="s">
        <v>151</v>
      </c>
      <c r="D13" s="23">
        <v>2.642857142857143E-2</v>
      </c>
      <c r="E13" s="23">
        <v>3.0571428571428572E-2</v>
      </c>
      <c r="F13" s="23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A2" sqref="A2:G20"/>
    </sheetView>
  </sheetViews>
  <sheetFormatPr defaultRowHeight="17.399999999999999" outlineLevelRow="3"/>
  <cols>
    <col min="1" max="1" width="7.097656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4">
        <v>3000000</v>
      </c>
      <c r="E3" s="24">
        <v>750000</v>
      </c>
      <c r="F3" s="24">
        <v>1500000</v>
      </c>
      <c r="G3" s="24">
        <v>4410000</v>
      </c>
    </row>
    <row r="4" spans="1:7" outlineLevel="3">
      <c r="A4" t="s">
        <v>82</v>
      </c>
      <c r="B4" t="s">
        <v>78</v>
      </c>
      <c r="C4" t="s">
        <v>81</v>
      </c>
      <c r="D4" s="24">
        <v>2500000</v>
      </c>
      <c r="E4" s="24">
        <v>650000</v>
      </c>
      <c r="F4" s="24">
        <v>1250000</v>
      </c>
      <c r="G4" s="24">
        <v>3696000</v>
      </c>
    </row>
    <row r="5" spans="1:7" outlineLevel="3">
      <c r="A5" t="s">
        <v>80</v>
      </c>
      <c r="B5" t="s">
        <v>78</v>
      </c>
      <c r="C5" t="s">
        <v>81</v>
      </c>
      <c r="D5" s="24">
        <v>2550000</v>
      </c>
      <c r="E5" s="24">
        <v>900000</v>
      </c>
      <c r="F5" s="24">
        <v>1275000</v>
      </c>
      <c r="G5" s="24">
        <v>3969000</v>
      </c>
    </row>
    <row r="6" spans="1:7" outlineLevel="3">
      <c r="A6" t="s">
        <v>83</v>
      </c>
      <c r="B6" t="s">
        <v>78</v>
      </c>
      <c r="C6" t="s">
        <v>84</v>
      </c>
      <c r="D6" s="24">
        <v>2100000</v>
      </c>
      <c r="E6" s="24">
        <v>800000</v>
      </c>
      <c r="F6" s="24">
        <v>1050000</v>
      </c>
      <c r="G6" s="24">
        <v>3318000</v>
      </c>
    </row>
    <row r="7" spans="1:7" outlineLevel="2">
      <c r="B7" s="25" t="s">
        <v>156</v>
      </c>
      <c r="D7" s="24"/>
      <c r="E7" s="24"/>
      <c r="F7" s="24"/>
      <c r="G7" s="24">
        <f>SUBTOTAL(4,G3:G6)</f>
        <v>4410000</v>
      </c>
    </row>
    <row r="8" spans="1:7" outlineLevel="1">
      <c r="B8" s="25" t="s">
        <v>152</v>
      </c>
      <c r="D8" s="24"/>
      <c r="E8" s="24"/>
      <c r="F8" s="24"/>
      <c r="G8" s="24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4">
        <v>2400000</v>
      </c>
      <c r="E9" s="24">
        <v>1200000</v>
      </c>
      <c r="F9" s="24">
        <v>1200000</v>
      </c>
      <c r="G9" s="24">
        <v>4032000</v>
      </c>
    </row>
    <row r="10" spans="1:7" outlineLevel="3">
      <c r="A10" t="s">
        <v>89</v>
      </c>
      <c r="B10" t="s">
        <v>86</v>
      </c>
      <c r="C10" t="s">
        <v>84</v>
      </c>
      <c r="D10" s="24">
        <v>2100000</v>
      </c>
      <c r="E10" s="24">
        <v>800000</v>
      </c>
      <c r="F10" s="24">
        <v>1050000</v>
      </c>
      <c r="G10" s="24">
        <v>3318000</v>
      </c>
    </row>
    <row r="11" spans="1:7" outlineLevel="3">
      <c r="A11" t="s">
        <v>88</v>
      </c>
      <c r="B11" t="s">
        <v>86</v>
      </c>
      <c r="C11" t="s">
        <v>84</v>
      </c>
      <c r="D11" s="24">
        <v>2050000</v>
      </c>
      <c r="E11" s="24">
        <v>650000</v>
      </c>
      <c r="F11" s="24">
        <v>1025000</v>
      </c>
      <c r="G11" s="24">
        <v>3129000</v>
      </c>
    </row>
    <row r="12" spans="1:7" outlineLevel="3">
      <c r="A12" t="s">
        <v>85</v>
      </c>
      <c r="B12" t="s">
        <v>86</v>
      </c>
      <c r="C12" t="s">
        <v>79</v>
      </c>
      <c r="D12" s="24">
        <v>3050000</v>
      </c>
      <c r="E12" s="24">
        <v>1000000</v>
      </c>
      <c r="F12" s="24">
        <v>1525000</v>
      </c>
      <c r="G12" s="24">
        <v>4683000</v>
      </c>
    </row>
    <row r="13" spans="1:7" outlineLevel="2">
      <c r="B13" s="25" t="s">
        <v>157</v>
      </c>
      <c r="D13" s="24"/>
      <c r="E13" s="24"/>
      <c r="F13" s="24"/>
      <c r="G13" s="24">
        <f>SUBTOTAL(4,G9:G12)</f>
        <v>4683000</v>
      </c>
    </row>
    <row r="14" spans="1:7" outlineLevel="1">
      <c r="B14" s="25" t="s">
        <v>153</v>
      </c>
      <c r="D14" s="24"/>
      <c r="E14" s="24"/>
      <c r="F14" s="24"/>
      <c r="G14" s="24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4">
        <v>2500000</v>
      </c>
      <c r="E15" s="24">
        <v>1150000</v>
      </c>
      <c r="F15" s="24">
        <v>1250000</v>
      </c>
      <c r="G15" s="24">
        <v>4116000</v>
      </c>
    </row>
    <row r="16" spans="1:7" outlineLevel="3">
      <c r="A16" t="s">
        <v>90</v>
      </c>
      <c r="B16" t="s">
        <v>91</v>
      </c>
      <c r="C16" t="s">
        <v>79</v>
      </c>
      <c r="D16" s="24">
        <v>2950000</v>
      </c>
      <c r="E16" s="24">
        <v>1000000</v>
      </c>
      <c r="F16" s="24">
        <v>1475000</v>
      </c>
      <c r="G16" s="24">
        <v>4557000</v>
      </c>
    </row>
    <row r="17" spans="2:7" outlineLevel="2">
      <c r="B17" s="25" t="s">
        <v>158</v>
      </c>
      <c r="D17" s="24"/>
      <c r="E17" s="24"/>
      <c r="F17" s="24"/>
      <c r="G17" s="24">
        <f>SUBTOTAL(4,G15:G16)</f>
        <v>4557000</v>
      </c>
    </row>
    <row r="18" spans="2:7" outlineLevel="1">
      <c r="B18" s="25" t="s">
        <v>154</v>
      </c>
      <c r="D18" s="24"/>
      <c r="E18" s="24"/>
      <c r="F18" s="24"/>
      <c r="G18" s="24">
        <f>SUBTOTAL(1,G15:G16)</f>
        <v>4336500</v>
      </c>
    </row>
    <row r="19" spans="2:7">
      <c r="B19" s="25" t="s">
        <v>159</v>
      </c>
      <c r="D19" s="24"/>
      <c r="E19" s="24"/>
      <c r="F19" s="24"/>
      <c r="G19" s="24">
        <f>SUBTOTAL(4,G3:G16)</f>
        <v>4683000</v>
      </c>
    </row>
    <row r="20" spans="2:7">
      <c r="B20" s="25" t="s">
        <v>155</v>
      </c>
      <c r="D20" s="24"/>
      <c r="E20" s="24"/>
      <c r="F20" s="24"/>
      <c r="G20" s="24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L10" sqref="L10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6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6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6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6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6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6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6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6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6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6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6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6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opLeftCell="A10" workbookViewId="0">
      <selection activeCell="L15" sqref="L15"/>
    </sheetView>
  </sheetViews>
  <sheetFormatPr defaultRowHeight="17.399999999999999"/>
  <cols>
    <col min="1" max="1" width="3.59765625" customWidth="1"/>
  </cols>
  <sheetData>
    <row r="2" spans="2:6">
      <c r="B2" s="14" t="s">
        <v>125</v>
      </c>
      <c r="C2" s="14"/>
      <c r="D2" s="14"/>
      <c r="E2" s="14"/>
      <c r="F2" s="14"/>
    </row>
    <row r="3" spans="2:6">
      <c r="B3" s="14"/>
      <c r="C3" s="14"/>
      <c r="D3" s="14"/>
      <c r="E3" s="14"/>
      <c r="F3" s="15" t="s">
        <v>113</v>
      </c>
    </row>
    <row r="4" spans="2:6">
      <c r="B4" s="14" t="s">
        <v>114</v>
      </c>
      <c r="C4" s="14" t="s">
        <v>115</v>
      </c>
      <c r="D4" s="14" t="s">
        <v>116</v>
      </c>
      <c r="E4" s="14" t="s">
        <v>117</v>
      </c>
      <c r="F4" s="14" t="s">
        <v>118</v>
      </c>
    </row>
    <row r="5" spans="2:6">
      <c r="B5" s="14" t="s">
        <v>119</v>
      </c>
      <c r="C5" s="14">
        <v>2417</v>
      </c>
      <c r="D5" s="14">
        <v>3633</v>
      </c>
      <c r="E5" s="14">
        <v>3334</v>
      </c>
      <c r="F5" s="16">
        <v>0.52</v>
      </c>
    </row>
    <row r="6" spans="2:6">
      <c r="B6" s="14" t="s">
        <v>120</v>
      </c>
      <c r="C6" s="14">
        <v>730</v>
      </c>
      <c r="D6" s="14">
        <v>1282</v>
      </c>
      <c r="E6" s="14">
        <v>1026</v>
      </c>
      <c r="F6" s="16">
        <v>0.17</v>
      </c>
    </row>
    <row r="7" spans="2:6">
      <c r="B7" s="14" t="s">
        <v>121</v>
      </c>
      <c r="C7" s="14">
        <v>821</v>
      </c>
      <c r="D7" s="14">
        <v>1282</v>
      </c>
      <c r="E7" s="14">
        <v>1218</v>
      </c>
      <c r="F7" s="16">
        <v>0.18</v>
      </c>
    </row>
    <row r="8" spans="2:6">
      <c r="B8" s="14" t="s">
        <v>122</v>
      </c>
      <c r="C8" s="14">
        <v>228</v>
      </c>
      <c r="D8" s="14">
        <v>285</v>
      </c>
      <c r="E8" s="14">
        <v>449</v>
      </c>
      <c r="F8" s="16">
        <v>0.05</v>
      </c>
    </row>
    <row r="9" spans="2:6">
      <c r="B9" s="14" t="s">
        <v>123</v>
      </c>
      <c r="C9" s="14">
        <v>228</v>
      </c>
      <c r="D9" s="14">
        <v>142</v>
      </c>
      <c r="E9" s="14">
        <v>321</v>
      </c>
      <c r="F9" s="16">
        <v>0.04</v>
      </c>
    </row>
    <row r="10" spans="2:6">
      <c r="B10" s="14" t="s">
        <v>124</v>
      </c>
      <c r="C10" s="14">
        <v>137</v>
      </c>
      <c r="D10" s="14">
        <v>499</v>
      </c>
      <c r="E10" s="14">
        <v>64</v>
      </c>
      <c r="F10" s="16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tabSelected="1" workbookViewId="0">
      <selection activeCell="H7" sqref="H7"/>
    </sheetView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7" ht="20.399999999999999">
      <c r="B1" s="28" t="s">
        <v>133</v>
      </c>
      <c r="C1" s="29"/>
      <c r="D1" s="29"/>
      <c r="E1" s="19"/>
    </row>
    <row r="2" spans="1:7">
      <c r="A2" s="15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7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7" t="s">
        <v>131</v>
      </c>
    </row>
    <row r="7" spans="1:7">
      <c r="A7" s="1"/>
      <c r="B7" s="1"/>
      <c r="C7" s="1"/>
      <c r="D7" s="1"/>
      <c r="E7" s="1"/>
      <c r="G7" s="17" t="s">
        <v>140</v>
      </c>
    </row>
    <row r="8" spans="1:7">
      <c r="A8" s="1"/>
      <c r="B8" s="1"/>
      <c r="C8" s="1"/>
      <c r="D8" s="1"/>
      <c r="E8" s="1"/>
      <c r="G8" s="17" t="s">
        <v>127</v>
      </c>
    </row>
    <row r="9" spans="1:7">
      <c r="A9" s="1"/>
      <c r="B9" s="1"/>
      <c r="C9" s="1"/>
      <c r="D9" s="1"/>
      <c r="E9" s="1"/>
      <c r="G9" s="17" t="s">
        <v>141</v>
      </c>
    </row>
    <row r="10" spans="1:7">
      <c r="A10" s="1"/>
      <c r="B10" s="1"/>
      <c r="C10" s="1"/>
      <c r="D10" s="1"/>
      <c r="E10" s="1"/>
      <c r="G10" s="18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4294967292" r:id="rId1"/>
  <drawing r:id="rId2"/>
  <legacyDrawing r:id="rId3"/>
  <controls>
    <mc:AlternateContent xmlns:mc="http://schemas.openxmlformats.org/markup-compatibility/2006">
      <mc:Choice Requires="x14">
        <control shapeId="8193" r:id="rId4" name="cmd매출입력">
          <controlPr defaultSize="0" autoLine="0" r:id="rId5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822960</xdr:colOff>
                <xdr:row>2</xdr:row>
                <xdr:rowOff>38100</xdr:rowOff>
              </to>
            </anchor>
          </controlPr>
        </control>
      </mc:Choice>
      <mc:Fallback>
        <control shapeId="8193" r:id="rId4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선희 배</cp:lastModifiedBy>
  <dcterms:created xsi:type="dcterms:W3CDTF">2023-07-14T11:40:39Z</dcterms:created>
  <dcterms:modified xsi:type="dcterms:W3CDTF">2025-05-17T11:36:05Z</dcterms:modified>
</cp:coreProperties>
</file>