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7E2E47DA-27DA-4308-8D2C-9CC2D04DF962}" xr6:coauthVersionLast="47" xr6:coauthVersionMax="47" xr10:uidLastSave="{00000000-0000-0000-0000-000000000000}"/>
  <bookViews>
    <workbookView xWindow="-120" yWindow="-120" windowWidth="38640" windowHeight="21240" tabRatio="806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2" l="1"/>
  <c r="G36" i="2"/>
  <c r="G37" i="2"/>
  <c r="G38" i="2"/>
  <c r="G39" i="2"/>
  <c r="G40" i="2"/>
  <c r="G34" i="2"/>
  <c r="E9" i="2" a="1"/>
  <c r="E9" i="2" s="1"/>
  <c r="F9" i="2" a="1"/>
  <c r="F9" i="2" s="1"/>
  <c r="G9" i="2" a="1"/>
  <c r="G9" i="2" s="1"/>
  <c r="H9" i="2" a="1"/>
  <c r="H9" i="2" s="1"/>
  <c r="E8" i="2" a="1"/>
  <c r="E8" i="2" s="1"/>
  <c r="F8" i="2" a="1"/>
  <c r="F8" i="2" s="1"/>
  <c r="G8" i="2" a="1"/>
  <c r="G8" i="2" s="1"/>
  <c r="H8" i="2" a="1"/>
  <c r="H8" i="2" s="1"/>
  <c r="E7" i="2" a="1"/>
  <c r="E7" i="2" s="1"/>
  <c r="F7" i="2" a="1"/>
  <c r="F7" i="2" s="1"/>
  <c r="G7" i="2" a="1"/>
  <c r="G7" i="2" s="1"/>
  <c r="H7" i="2" a="1"/>
  <c r="H7" i="2" s="1"/>
  <c r="D9" i="2" a="1"/>
  <c r="D9" i="2" s="1"/>
  <c r="D7" i="2" a="1"/>
  <c r="D7" i="2" s="1"/>
  <c r="D8" i="2" a="1"/>
  <c r="D8" i="2" s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G14" i="2"/>
  <c r="G15" i="2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6" i="2"/>
  <c r="E37" i="2"/>
  <c r="E38" i="2"/>
  <c r="E40" i="2"/>
  <c r="E39" i="2"/>
  <c r="E34" i="2"/>
  <c r="E35" i="2"/>
  <c r="F23" i="2" l="1"/>
  <c r="F24" i="2"/>
  <c r="F16" i="2"/>
  <c r="F15" i="2"/>
  <c r="F20" i="2"/>
  <c r="F26" i="2"/>
  <c r="F14" i="2"/>
  <c r="F22" i="2"/>
  <c r="F21" i="2"/>
  <c r="F19" i="2"/>
  <c r="F30" i="2"/>
  <c r="F18" i="2"/>
  <c r="F29" i="2"/>
  <c r="F17" i="2"/>
  <c r="F28" i="2"/>
  <c r="F27" i="2"/>
  <c r="F25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BBAAB6-C8B7-4EE6-9FF7-76098EB5A789}" name="MS Access Database_Query" type="1" refreshedVersion="8" background="1">
    <dbPr connection="DSN=MS Access Database;DBQ=C:\길벗컴활1급\01 엑셀\03 기본모의고사\가전판매내역.accdb;DefaultDir=C:\길벗컴활1급\01 엑셀\03 기본모의고사;DriverId=25;FIL=MS Access;MaxBufferSize=2048;PageTimeout=5;" command="SELECT 제품.제품명, 제품.분류코드, 판매현황.주문시간, 판매현황.수량, 판매현황.판매금액_x000d__x000a_FROM `C:\길벗컴활1급\01 엑셀\03 기본모의고사\가전판매내역.accdb`.제품 제품, `C:\길벗컴활1급\01 엑셀\03 기본모의고사\가전판매내역.accdb`.판매현황 판매현황_x000d__x000a_WHERE 제품.모델명 = 판매현황.모델명"/>
  </connection>
</connections>
</file>

<file path=xl/sharedStrings.xml><?xml version="1.0" encoding="utf-8"?>
<sst xmlns="http://schemas.openxmlformats.org/spreadsheetml/2006/main" count="368" uniqueCount="200">
  <si>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</si>
  <si>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</si>
  <si>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</si>
  <si>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</si>
  <si>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</si>
  <si>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</si>
  <si>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</si>
  <si>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</si>
  <si>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</si>
  <si>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</si>
  <si>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</si>
  <si>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</si>
  <si>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</si>
  <si>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</si>
  <si>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</si>
  <si>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</si>
  <si>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</si>
  <si>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</si>
  <si>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</si>
  <si>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</si>
  <si>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</si>
  <si>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</si>
  <si>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</si>
  <si>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</si>
  <si>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</si>
  <si>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</si>
  <si>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</si>
  <si>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</si>
  <si>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</si>
  <si>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</si>
  <si>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</si>
  <si>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</si>
  <si>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</si>
  <si>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</si>
  <si>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</si>
  <si>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</si>
  <si>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</si>
  <si>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</si>
  <si>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</si>
  <si>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</si>
  <si>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</si>
  <si>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</si>
  <si>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</si>
  <si>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</si>
  <si>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</si>
  <si>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</si>
  <si>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</si>
  <si>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</si>
  <si>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</si>
  <si>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</si>
  <si>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</si>
  <si>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</si>
  <si>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</si>
  <si>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</si>
  <si>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</si>
  <si>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</si>
  <si>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</si>
  <si>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</si>
  <si>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</si>
  <si>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</si>
  <si>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</si>
  <si>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</si>
  <si>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</si>
  <si>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</si>
  <si>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</si>
  <si>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</si>
  <si>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</si>
  <si>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</si>
  <si>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</si>
  <si>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</si>
  <si>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</si>
  <si>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</si>
  <si>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</si>
  <si>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</si>
  <si>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</si>
  <si>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</si>
  <si>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</si>
  <si>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</si>
  <si>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</si>
  <si>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</si>
  <si>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</si>
  <si>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</si>
  <si>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</si>
  <si>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</si>
  <si>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</si>
  <si>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</si>
  <si>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</si>
  <si>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</si>
  <si>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</si>
  <si>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</si>
  <si>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</si>
  <si>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</si>
  <si>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</si>
  <si>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</si>
  <si>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</si>
  <si>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</si>
  <si>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</si>
  <si>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</si>
  <si>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</si>
  <si>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</si>
  <si>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</si>
  <si>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</si>
  <si>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</si>
  <si>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</si>
  <si>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</si>
  <si>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</si>
  <si>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</si>
  <si>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</si>
  <si>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</si>
  <si>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</si>
  <si>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</si>
  <si>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</si>
  <si>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</si>
  <si>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</si>
  <si>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</si>
  <si>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</si>
  <si>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</si>
  <si>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</si>
  <si>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</si>
  <si>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</si>
  <si>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</si>
  <si>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</si>
  <si>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</si>
  <si>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</si>
  <si>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</si>
  <si>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</si>
  <si>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</si>
  <si>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</si>
  <si>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</si>
  <si>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</si>
  <si>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</si>
  <si>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</si>
  <si>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</si>
  <si>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</si>
  <si>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</si>
  <si>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</si>
  <si>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</si>
  <si>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</si>
  <si>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</si>
  <si>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</si>
  <si>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</si>
  <si>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</si>
  <si>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</si>
  <si>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</si>
  <si>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</si>
  <si>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</si>
  <si>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</si>
  <si>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</si>
  <si>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</si>
  <si>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</si>
  <si>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</si>
  <si>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</si>
  <si>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</si>
  <si>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</si>
  <si>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</si>
  <si>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</si>
  <si>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</si>
  <si>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</si>
  <si>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</si>
  <si>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</si>
  <si>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</si>
  <si>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</si>
  <si>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</si>
  <si>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</si>
  <si>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</si>
  <si>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</si>
  <si>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</si>
  <si>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</si>
  <si>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</si>
  <si>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</si>
  <si>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</si>
  <si>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</si>
  <si>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</si>
  <si>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</si>
  <si>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</si>
  <si>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</si>
  <si>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</si>
  <si>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</si>
  <si>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</si>
  <si>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</si>
  <si>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</si>
  <si>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</si>
  <si>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</si>
  <si>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</si>
  <si>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다리미</t>
  </si>
  <si>
    <t>면도기</t>
  </si>
  <si>
    <t>전동치솔</t>
  </si>
  <si>
    <t>제품명</t>
  </si>
  <si>
    <t>값</t>
  </si>
  <si>
    <t>주문시간</t>
  </si>
  <si>
    <t>소형가전</t>
  </si>
  <si>
    <t>평균 : 수량</t>
  </si>
  <si>
    <t>전체 평균 : 수량</t>
  </si>
  <si>
    <t>평균 : 판매금액</t>
  </si>
  <si>
    <t>전체 평균 : 판매금액</t>
  </si>
  <si>
    <t>주문시간2</t>
  </si>
  <si>
    <t>오전</t>
  </si>
  <si>
    <t>오후</t>
  </si>
  <si>
    <t>*</t>
  </si>
  <si>
    <t>컴활1급실기합격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</si>
</sst>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  <numFmt numFmtId="178" formatCode="[=1]&quot;장기근속&quot;;[=2]&quot;10년이상근속&quot;;&quot;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A0-4063-8206-34FE40F58A85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ysClr val="windowText" lastClr="000000">
              <a:lumMod val="75000"/>
              <a:lumOff val="2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9525</xdr:rowOff>
    </xdr:from>
    <xdr:to>
      <xdr:col>1</xdr:col>
      <xdr:colOff>390525</xdr:colOff>
      <xdr:row>13</xdr:row>
      <xdr:rowOff>200025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219FBD5-CB36-BA9F-D6EF-76CD3492AE86}"/>
            </a:ext>
          </a:extLst>
        </xdr:cNvPr>
        <xdr:cNvSpPr/>
      </xdr:nvSpPr>
      <xdr:spPr>
        <a:xfrm>
          <a:off x="9525" y="2647950"/>
          <a:ext cx="1066800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17859</xdr:colOff>
      <xdr:row>12</xdr:row>
      <xdr:rowOff>11906</xdr:rowOff>
    </xdr:from>
    <xdr:to>
      <xdr:col>3</xdr:col>
      <xdr:colOff>672703</xdr:colOff>
      <xdr:row>13</xdr:row>
      <xdr:rowOff>196453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F427B9E-814D-53D4-C997-45D2FF73E186}"/>
            </a:ext>
          </a:extLst>
        </xdr:cNvPr>
        <xdr:cNvSpPr/>
      </xdr:nvSpPr>
      <xdr:spPr>
        <a:xfrm>
          <a:off x="1101328" y="2637234"/>
          <a:ext cx="1053703" cy="39290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0</xdr:row>
          <xdr:rowOff>219075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mig" refreshedDate="45724.753913657405" backgroundQuery="1" createdVersion="8" refreshedVersion="8" minRefreshableVersion="3" recordCount="40" xr:uid="{461B2A69-468C-455D-A43F-CF8D6791605D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1"/>
          <x v="2"/>
          <x v="3"/>
          <x v="4"/>
          <x v="5"/>
          <x v="6"/>
          <x v="33"/>
          <x v="7"/>
          <x v="33"/>
          <x v="8"/>
          <x v="9"/>
          <x v="10"/>
          <x v="11"/>
          <x v="12"/>
          <x v="13"/>
          <x v="14"/>
          <x v="15"/>
          <x v="16"/>
          <x v="34"/>
          <x v="17"/>
          <x v="18"/>
          <x v="34"/>
          <x v="19"/>
          <x v="20"/>
          <x v="21"/>
          <x v="34"/>
          <x v="22"/>
          <x v="23"/>
          <x v="24"/>
          <x v="25"/>
          <x v="26"/>
          <x v="27"/>
          <x v="28"/>
          <x v="29"/>
          <x v="30"/>
          <x v="31"/>
          <x v="32"/>
        </discretePr>
        <groupItems count="35">
          <d v="1899-12-30T09:50:00"/>
          <d v="1899-12-30T09:30:00"/>
          <d v="1899-12-30T10:20:00"/>
          <d v="1899-12-30T10:27:00"/>
          <d v="1899-12-30T10:45:00"/>
          <d v="1899-12-30T10:50:00"/>
          <d v="1899-12-30T11:00:00"/>
          <d v="1899-12-30T11:12:00"/>
          <d v="1899-12-30T11:25:00"/>
          <d v="1899-12-30T11:26:00"/>
          <d v="1899-12-30T11:30:00"/>
          <d v="1899-12-30T11:36:00"/>
          <d v="1899-12-30T11:40:00"/>
          <d v="1899-12-30T11:47:00"/>
          <d v="1899-12-30T12:03:00"/>
          <d v="1899-12-30T12:15:00"/>
          <d v="1899-12-30T12:17:00"/>
          <d v="1899-12-30T14:10:00"/>
          <d v="1899-12-30T14:35:00"/>
          <d v="1899-12-30T15:29:00"/>
          <d v="1899-12-30T15:33:00"/>
          <d v="1899-12-30T15:37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d v="1899-12-30T17:31:00"/>
          <d v="1899-12-30T17:42:00"/>
          <d v="1899-12-30T17:47:00"/>
          <d v="1899-12-30T17:56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52A04F-4F1D-4DC2-A7A6-E08797D19DBC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>
      <items count="12">
        <item x="0"/>
        <item x="3"/>
        <item x="8"/>
        <item x="6"/>
        <item x="4"/>
        <item x="2"/>
        <item x="7"/>
        <item x="5"/>
        <item x="1"/>
        <item x="9"/>
        <item x="11"/>
        <item x="10"/>
      </items>
    </pivotField>
    <pivotField dataField="1" compact="0" showAll="0" defaultSubtotal="0"/>
    <pivotField axis="axisRow" compact="0" showAll="0" defaultSubtotal="0">
      <items count="35">
        <item x="1"/>
        <item x="0"/>
        <item x="2"/>
        <item x="3"/>
        <item x="4"/>
        <item x="5"/>
        <item x="6"/>
        <item n="오전" x="33"/>
        <item x="7"/>
        <item x="8"/>
        <item x="9"/>
        <item x="10"/>
        <item x="11"/>
        <item x="12"/>
        <item x="13"/>
        <item x="14"/>
        <item x="15"/>
        <item x="16"/>
        <item n="오후" x="34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</pivotFields>
  <rowFields count="3">
    <field x="5"/>
    <field x="2"/>
    <field x="-2"/>
  </rowFields>
  <rowItems count="19">
    <i>
      <x v="7"/>
    </i>
    <i r="1">
      <x v="7"/>
    </i>
    <i r="2">
      <x/>
    </i>
    <i r="2" i="1">
      <x v="1"/>
    </i>
    <i r="1">
      <x v="9"/>
    </i>
    <i r="2">
      <x/>
    </i>
    <i r="2" i="1">
      <x v="1"/>
    </i>
    <i>
      <x v="18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2" baseItem="7"/>
    <dataField name="평균 : 판매금액" fld="4" subtotal="average" baseField="2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K25" sqref="K25"/>
    </sheetView>
  </sheetViews>
  <sheetFormatPr defaultRowHeight="16.5"/>
  <cols>
    <col min="2" max="2" width="5.75" customWidth="1"/>
    <col min="3" max="7" width="10.875" bestFit="1" customWidth="1"/>
    <col min="8" max="8" width="9.125" bestFit="1" customWidth="1"/>
    <col min="9" max="9" width="9.375" bestFit="1" customWidth="1"/>
  </cols>
  <sheetData>
    <row r="1" spans="1:7">
      <c r="A1" t="s">
        <v>0</v>
      </c>
    </row>
    <row r="2" spans="1:7" ht="20.25">
      <c r="A2" s="33" t="s">
        <v>1</v>
      </c>
      <c r="B2" s="33"/>
      <c r="C2" s="33"/>
      <c r="D2" s="33"/>
      <c r="E2" s="33"/>
      <c r="F2" s="33"/>
      <c r="G2" s="33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 AND( 3500000 &lt;= C4, C4 &lt;= 4000000 ), G4 &gt;= AVERAGE($G$4:$G$23) 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85" zoomScaleNormal="100" zoomScaleSheetLayoutView="85" workbookViewId="0">
      <selection activeCell="J16" sqref="J16"/>
    </sheetView>
  </sheetViews>
  <sheetFormatPr defaultRowHeight="16.5"/>
  <cols>
    <col min="4" max="4" width="13" customWidth="1"/>
    <col min="5" max="5" width="10.8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>
      <selection activeCell="J20" sqref="J20"/>
    </sheetView>
  </sheetViews>
  <sheetFormatPr defaultRowHeight="16.5"/>
  <cols>
    <col min="1" max="1" width="12.125" customWidth="1"/>
    <col min="2" max="2" width="15.875" customWidth="1"/>
    <col min="3" max="3" width="13.5" customWidth="1"/>
    <col min="5" max="5" width="13" customWidth="1"/>
    <col min="6" max="6" width="12.25" customWidth="1"/>
    <col min="7" max="7" width="15" customWidth="1"/>
    <col min="8" max="8" width="14.8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 IF( $A$13:$A$30=A7, $D$13:$D$30) )</f>
        <v>185</v>
      </c>
      <c r="D7" s="4">
        <f t="array" ref="D7">SUM( ($A$13:$A$30=$A7) * ( CHOOSE(WEEKDAY($B$13:$B$30, 2), "월", "화", "수", "목", "금" ) = D$6 ) )</f>
        <v>0</v>
      </c>
      <c r="E7" s="4">
        <f t="array" ref="E7">SUM( ($A$13:$A$30=$A7) * ( CHOOSE(WEEKDAY($B$13:$B$30, 2), "월", "화", "수", "목", "금" ) = E$6 ) )</f>
        <v>0</v>
      </c>
      <c r="F7" s="4">
        <f t="array" ref="F7">SUM( ($A$13:$A$30=$A7) * ( CHOOSE(WEEKDAY($B$13:$B$30, 2), "월", "화", "수", "목", "금" ) = F$6 ) )</f>
        <v>0</v>
      </c>
      <c r="G7" s="4">
        <f t="array" ref="G7">SUM( ($A$13:$A$30=$A7) * ( CHOOSE(WEEKDAY($B$13:$B$30, 2), "월", "화", "수", "목", "금" ) = G$6 ) )</f>
        <v>2</v>
      </c>
      <c r="H7" s="4">
        <f t="array" ref="H7">SUM( ($A$13:$A$30=$A7) * ( CHOOSE(WEEKDAY($B$13:$B$30, 2), "월", "화", "수", "목", "금" ) = H$6 ) )</f>
        <v>2</v>
      </c>
    </row>
    <row r="8" spans="1:8">
      <c r="A8" s="1" t="s">
        <v>52</v>
      </c>
      <c r="B8" s="6">
        <v>7.0000000000000007E-2</v>
      </c>
      <c r="C8" s="1">
        <f t="array" ref="C8">MEDIAN( IF( $A$13:$A$30=A8, $D$13:$D$30) )</f>
        <v>175</v>
      </c>
      <c r="D8" s="4">
        <f t="array" ref="D8">SUM( ($A$13:$A$30=$A8) * ( CHOOSE(WEEKDAY($B$13:$B$30, 2), "월", "화", "수", "목", "금", "토", "일" ) = D$6 ) )</f>
        <v>0</v>
      </c>
      <c r="E8" s="4">
        <f t="array" ref="E8">SUM( ($A$13:$A$30=$A8) * ( CHOOSE(WEEKDAY($B$13:$B$30, 2), "월", "화", "수", "목", "금", "토", "일" ) = E$6 ) )</f>
        <v>1</v>
      </c>
      <c r="F8" s="4">
        <f t="array" ref="F8">SUM( ($A$13:$A$30=$A8) * ( CHOOSE(WEEKDAY($B$13:$B$30, 2), "월", "화", "수", "목", "금", "토", "일" ) = F$6 ) )</f>
        <v>1</v>
      </c>
      <c r="G8" s="4">
        <f t="array" ref="G8">SUM( ($A$13:$A$30=$A8) * ( CHOOSE(WEEKDAY($B$13:$B$30, 2), "월", "화", "수", "목", "금", "토", "일" ) = G$6 ) )</f>
        <v>3</v>
      </c>
      <c r="H8" s="4">
        <f t="array" ref="H8">SUM( ($A$13:$A$30=$A8) * ( CHOOSE(WEEKDAY($B$13:$B$30, 2), "월", "화", "수", "목", "금", "토", "일" ) = H$6 ) )</f>
        <v>1</v>
      </c>
    </row>
    <row r="9" spans="1:8">
      <c r="A9" s="1" t="s">
        <v>53</v>
      </c>
      <c r="B9" s="6">
        <v>0.1</v>
      </c>
      <c r="C9" s="1">
        <f t="array" ref="C9">MEDIAN( IF( $A$13:$A$30=A9, $D$13:$D$30) )</f>
        <v>165</v>
      </c>
      <c r="D9" s="4">
        <f t="array" ref="D9">SUM( ($A$13:$A$30=$A9) * ( CHOOSE(WEEKDAY($B$13:$B$30, 2), "월", "화", "수", "목", "금", "토", "일" ) = D$6 ) )</f>
        <v>1</v>
      </c>
      <c r="E9" s="4">
        <f t="array" ref="E9">SUM( ($A$13:$A$30=$A9) * ( CHOOSE(WEEKDAY($B$13:$B$30, 2), "월", "화", "수", "목", "금", "토", "일" ) = E$6 ) )</f>
        <v>3</v>
      </c>
      <c r="F9" s="4">
        <f t="array" ref="F9">SUM( ($A$13:$A$30=$A9) * ( CHOOSE(WEEKDAY($B$13:$B$30, 2), "월", "화", "수", "목", "금", "토", "일" ) = F$6 ) )</f>
        <v>1</v>
      </c>
      <c r="G9" s="4">
        <f t="array" ref="G9">SUM( ($A$13:$A$30=$A9) * ( CHOOSE(WEEKDAY($B$13:$B$30, 2), "월", "화", "수", "목", "금", "토", "일" ) = G$6 ) )</f>
        <v>1</v>
      </c>
      <c r="H9" s="4">
        <f t="array" ref="H9">SUM( ($A$13:$A$30=$A9) * ( CHOOSE(WEEKDAY($B$13:$B$30, 2), "월", "화", "수", "목", "금", "토", "일" ) = H$6 ) 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HLOOKUP(C13, $B$2:$G$3, 2) + IF( D13 &lt;= 100, HLOOKUP(C13, $B$2:$G$3, 2)*10% )</f>
        <v>15</v>
      </c>
      <c r="F13" s="9">
        <f t="array" ref="F13:F30">($D$13:$D$30) * ($E$13:$E$30)</f>
        <v>3075</v>
      </c>
      <c r="G13" s="10">
        <f t="shared" ref="G13:G14" si="0">F13 * (1-VLOOKUP(A13, $A$7:$B$9, 2, 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1">HLOOKUP(C14, $B$2:$G$3, 2) + IF( D14 &lt;= 100, HLOOKUP(C14, $B$2:$G$3, 2)*10% )</f>
        <v>192.5</v>
      </c>
      <c r="F14" s="9">
        <v>19250</v>
      </c>
      <c r="G14" s="10">
        <f t="shared" si="0"/>
        <v>17902.5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1"/>
        <v>175</v>
      </c>
      <c r="F15" s="9">
        <v>26250</v>
      </c>
      <c r="G15" s="10">
        <f>F15 * (1-VLOOKUP(A15, $A$7:$B$9, 2, FALSE))</f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1"/>
        <v>35</v>
      </c>
      <c r="F16" s="9">
        <v>3675</v>
      </c>
      <c r="G16" s="10">
        <f t="shared" ref="G16:G30" si="2">F16 * (1-VLOOKUP(A16, $A$7:$B$9, 2, FALSE))</f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1"/>
        <v>16.5</v>
      </c>
      <c r="F17" s="9">
        <v>1650</v>
      </c>
      <c r="G17" s="10">
        <f t="shared" si="2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1"/>
        <v>186</v>
      </c>
      <c r="F18" s="9">
        <v>37200</v>
      </c>
      <c r="G18" s="10">
        <f t="shared" si="2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1"/>
        <v>186</v>
      </c>
      <c r="F19" s="9">
        <v>31620</v>
      </c>
      <c r="G19" s="10">
        <f t="shared" si="2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1"/>
        <v>20</v>
      </c>
      <c r="F20" s="9">
        <v>3000</v>
      </c>
      <c r="G20" s="10">
        <f t="shared" si="2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1"/>
        <v>20</v>
      </c>
      <c r="F21" s="9">
        <v>4400</v>
      </c>
      <c r="G21" s="10">
        <f t="shared" si="2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1"/>
        <v>15</v>
      </c>
      <c r="F22" s="9">
        <v>1650</v>
      </c>
      <c r="G22" s="10">
        <f t="shared" si="2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1"/>
        <v>35</v>
      </c>
      <c r="F23" s="9">
        <v>7000</v>
      </c>
      <c r="G23" s="10">
        <f t="shared" si="2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1"/>
        <v>15</v>
      </c>
      <c r="F24" s="9">
        <v>3000</v>
      </c>
      <c r="G24" s="10">
        <f t="shared" si="2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1"/>
        <v>320</v>
      </c>
      <c r="F25" s="9">
        <v>38720</v>
      </c>
      <c r="G25" s="10">
        <f t="shared" si="2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1"/>
        <v>15</v>
      </c>
      <c r="F26" s="9">
        <v>2250</v>
      </c>
      <c r="G26" s="10">
        <f t="shared" si="2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1"/>
        <v>175</v>
      </c>
      <c r="F27" s="9">
        <v>35000</v>
      </c>
      <c r="G27" s="10">
        <f t="shared" si="2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1"/>
        <v>35</v>
      </c>
      <c r="F28" s="9">
        <v>6300</v>
      </c>
      <c r="G28" s="10">
        <f t="shared" si="2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1"/>
        <v>186</v>
      </c>
      <c r="F29" s="9">
        <v>38130</v>
      </c>
      <c r="G29" s="10">
        <f t="shared" si="2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1"/>
        <v>15</v>
      </c>
      <c r="F30" s="9">
        <v>3900</v>
      </c>
      <c r="G30" s="10">
        <f t="shared" si="2"/>
        <v>3626.9999999999995</v>
      </c>
    </row>
    <row r="32" spans="1:7">
      <c r="A32" t="s">
        <v>59</v>
      </c>
      <c r="B32" s="34" t="s">
        <v>60</v>
      </c>
      <c r="C32" s="34"/>
      <c r="D32" s="34"/>
      <c r="E32" s="34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>
        <f>ks매출성장평가(C34, D34)</f>
        <v>상승</v>
      </c>
      <c r="F34" s="2">
        <v>600</v>
      </c>
      <c r="G34" s="12" t="str">
        <f>IF( AND( C34&gt;=700, D34&gt;=700, F34&gt;=600, AVERAGE(C34:D34)&gt;=700 ), "보너스", "" 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>
        <f t="shared" ref="E35:E40" si="3">ks매출성장평가(C35, D35)</f>
        <v>하락</v>
      </c>
      <c r="F35" s="2">
        <v>900</v>
      </c>
      <c r="G35" s="12" t="str">
        <f t="shared" ref="G35:G40" si="4">IF( AND( C35&gt;=700, D35&gt;=700, F35&gt;=600, AVERAGE(C35:D35)&gt;=700 ), "보너스", "" 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>
        <f t="shared" si="3"/>
        <v>상승</v>
      </c>
      <c r="F36" s="2">
        <v>550</v>
      </c>
      <c r="G36" s="12" t="str">
        <f t="shared" si="4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>
        <f t="shared" si="3"/>
        <v>하락</v>
      </c>
      <c r="F37" s="2">
        <v>600</v>
      </c>
      <c r="G37" s="12" t="str">
        <f t="shared" si="4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>
        <f t="shared" si="3"/>
        <v>하락</v>
      </c>
      <c r="F38" s="2">
        <v>1250</v>
      </c>
      <c r="G38" s="12" t="str">
        <f t="shared" si="4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>
        <f t="shared" si="3"/>
        <v>하락</v>
      </c>
      <c r="F39" s="2">
        <v>1000</v>
      </c>
      <c r="G39" s="12" t="str">
        <f t="shared" si="4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>
        <f t="shared" si="3"/>
        <v>상승</v>
      </c>
      <c r="F40" s="2">
        <v>575</v>
      </c>
      <c r="G40" s="12" t="str">
        <f t="shared" si="4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workbookViewId="0">
      <selection activeCell="I12" sqref="I12"/>
    </sheetView>
  </sheetViews>
  <sheetFormatPr defaultRowHeight="16.5"/>
  <cols>
    <col min="1" max="1" width="14.5" customWidth="1"/>
    <col min="2" max="3" width="14.875" bestFit="1" customWidth="1"/>
    <col min="4" max="4" width="12.375" bestFit="1" customWidth="1"/>
    <col min="5" max="6" width="10.5" bestFit="1" customWidth="1"/>
    <col min="7" max="7" width="12.375" bestFit="1" customWidth="1"/>
    <col min="8" max="16" width="14.5" bestFit="1" customWidth="1"/>
    <col min="17" max="17" width="9.625" bestFit="1" customWidth="1"/>
    <col min="18" max="31" width="15.25" bestFit="1" customWidth="1"/>
    <col min="32" max="32" width="15.875" bestFit="1" customWidth="1"/>
    <col min="33" max="33" width="20.125" bestFit="1" customWidth="1"/>
  </cols>
  <sheetData>
    <row r="1" spans="1:6">
      <c r="A1" s="27" t="s">
        <v>183</v>
      </c>
      <c r="B1" t="s">
        <v>190</v>
      </c>
    </row>
    <row r="3" spans="1:6">
      <c r="A3" s="24"/>
      <c r="B3" s="24"/>
      <c r="C3" s="24"/>
      <c r="D3" s="29" t="s">
        <v>187</v>
      </c>
      <c r="E3" s="24"/>
      <c r="F3" s="24"/>
    </row>
    <row r="4" spans="1:6">
      <c r="A4" s="29" t="s">
        <v>195</v>
      </c>
      <c r="B4" s="29" t="s">
        <v>189</v>
      </c>
      <c r="C4" s="29" t="s">
        <v>188</v>
      </c>
      <c r="D4" s="31" t="s">
        <v>184</v>
      </c>
      <c r="E4" s="31" t="s">
        <v>185</v>
      </c>
      <c r="F4" s="31" t="s">
        <v>186</v>
      </c>
    </row>
    <row r="5" spans="1:6">
      <c r="A5" s="24" t="s">
        <v>196</v>
      </c>
      <c r="B5" s="24"/>
      <c r="C5" s="24"/>
    </row>
    <row r="6" spans="1:6">
      <c r="A6" s="24"/>
      <c r="B6" s="30">
        <v>0.46180555555555558</v>
      </c>
      <c r="C6" s="24"/>
    </row>
    <row r="7" spans="1:6">
      <c r="A7" s="24"/>
      <c r="B7" s="24"/>
      <c r="C7" s="24" t="s">
        <v>191</v>
      </c>
      <c r="D7" t="s">
        <v>198</v>
      </c>
      <c r="E7" t="s">
        <v>198</v>
      </c>
      <c r="F7">
        <v>6</v>
      </c>
    </row>
    <row r="8" spans="1:6">
      <c r="A8" s="24"/>
      <c r="B8" s="24"/>
      <c r="C8" s="24" t="s">
        <v>193</v>
      </c>
      <c r="D8" s="28" t="s">
        <v>198</v>
      </c>
      <c r="E8" s="28" t="s">
        <v>198</v>
      </c>
      <c r="F8" s="28">
        <v>460000</v>
      </c>
    </row>
    <row r="9" spans="1:6">
      <c r="A9" s="24"/>
      <c r="B9" s="30">
        <v>0.47152777777777777</v>
      </c>
      <c r="C9" s="24"/>
    </row>
    <row r="10" spans="1:6">
      <c r="A10" s="24"/>
      <c r="B10" s="24"/>
      <c r="C10" s="24" t="s">
        <v>191</v>
      </c>
      <c r="D10" t="s">
        <v>198</v>
      </c>
      <c r="E10" t="s">
        <v>198</v>
      </c>
      <c r="F10">
        <v>2</v>
      </c>
    </row>
    <row r="11" spans="1:6">
      <c r="A11" s="24"/>
      <c r="B11" s="24"/>
      <c r="C11" s="24" t="s">
        <v>193</v>
      </c>
      <c r="D11" s="28" t="s">
        <v>198</v>
      </c>
      <c r="E11" s="28" t="s">
        <v>198</v>
      </c>
      <c r="F11" s="28">
        <v>300000</v>
      </c>
    </row>
    <row r="12" spans="1:6">
      <c r="A12" s="24" t="s">
        <v>197</v>
      </c>
      <c r="B12" s="24"/>
      <c r="C12" s="24"/>
    </row>
    <row r="13" spans="1:6">
      <c r="A13" s="24"/>
      <c r="B13" s="30">
        <v>0.54513888888888884</v>
      </c>
      <c r="C13" s="24"/>
    </row>
    <row r="14" spans="1:6">
      <c r="A14" s="24"/>
      <c r="B14" s="24"/>
      <c r="C14" s="24" t="s">
        <v>191</v>
      </c>
      <c r="D14">
        <v>1</v>
      </c>
      <c r="E14" t="s">
        <v>198</v>
      </c>
      <c r="F14" t="s">
        <v>198</v>
      </c>
    </row>
    <row r="15" spans="1:6">
      <c r="A15" s="24"/>
      <c r="B15" s="24"/>
      <c r="C15" s="24" t="s">
        <v>193</v>
      </c>
      <c r="D15" s="28">
        <v>2560000</v>
      </c>
      <c r="E15" s="28" t="s">
        <v>198</v>
      </c>
      <c r="F15" s="28" t="s">
        <v>198</v>
      </c>
    </row>
    <row r="16" spans="1:6">
      <c r="A16" s="24"/>
      <c r="B16" s="30">
        <v>0.63888888888888884</v>
      </c>
      <c r="C16" s="24"/>
    </row>
    <row r="17" spans="1:6">
      <c r="A17" s="24"/>
      <c r="B17" s="24"/>
      <c r="C17" s="24" t="s">
        <v>191</v>
      </c>
      <c r="D17" t="s">
        <v>198</v>
      </c>
      <c r="E17">
        <v>12</v>
      </c>
      <c r="F17" t="s">
        <v>198</v>
      </c>
    </row>
    <row r="18" spans="1:6">
      <c r="A18" s="24"/>
      <c r="B18" s="24"/>
      <c r="C18" s="24" t="s">
        <v>193</v>
      </c>
      <c r="D18" s="28" t="s">
        <v>198</v>
      </c>
      <c r="E18" s="28">
        <v>585000</v>
      </c>
      <c r="F18" s="28" t="s">
        <v>198</v>
      </c>
    </row>
    <row r="19" spans="1:6">
      <c r="A19" s="24"/>
      <c r="B19" s="30">
        <v>0.6743055555555556</v>
      </c>
      <c r="C19" s="24"/>
    </row>
    <row r="20" spans="1:6">
      <c r="A20" s="24"/>
      <c r="B20" s="24"/>
      <c r="C20" s="24" t="s">
        <v>191</v>
      </c>
      <c r="D20" t="s">
        <v>198</v>
      </c>
      <c r="E20">
        <v>8</v>
      </c>
      <c r="F20" t="s">
        <v>198</v>
      </c>
    </row>
    <row r="21" spans="1:6">
      <c r="A21" s="24"/>
      <c r="B21" s="24"/>
      <c r="C21" s="24" t="s">
        <v>193</v>
      </c>
      <c r="D21" s="28" t="s">
        <v>198</v>
      </c>
      <c r="E21" s="28">
        <v>588000</v>
      </c>
      <c r="F21" s="28" t="s">
        <v>198</v>
      </c>
    </row>
    <row r="22" spans="1:6">
      <c r="A22" s="24" t="s">
        <v>192</v>
      </c>
      <c r="B22" s="24"/>
      <c r="C22" s="24"/>
      <c r="D22">
        <v>1</v>
      </c>
      <c r="E22">
        <v>10</v>
      </c>
      <c r="F22">
        <v>4</v>
      </c>
    </row>
    <row r="23" spans="1:6">
      <c r="A23" s="24" t="s">
        <v>194</v>
      </c>
      <c r="B23" s="24"/>
      <c r="C23" s="24"/>
      <c r="D23" s="28">
        <v>2560000</v>
      </c>
      <c r="E23" s="28">
        <v>586500</v>
      </c>
      <c r="F23" s="28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J22" sqref="J22"/>
    </sheetView>
  </sheetViews>
  <sheetFormatPr defaultRowHeight="16.5"/>
  <cols>
    <col min="1" max="1" width="2.75" customWidth="1"/>
    <col min="6" max="6" width="10.875" bestFit="1" customWidth="1"/>
  </cols>
  <sheetData>
    <row r="2" spans="2:6">
      <c r="B2" t="s">
        <v>106</v>
      </c>
    </row>
    <row r="3" spans="2:6" ht="17.2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>
      <selection activeCell="P16" sqref="P16"/>
    </sheetView>
  </sheetViews>
  <sheetFormatPr defaultRowHeight="16.5"/>
  <cols>
    <col min="1" max="1" width="2" customWidth="1"/>
  </cols>
  <sheetData>
    <row r="1" spans="2:7">
      <c r="B1" s="35" t="s">
        <v>113</v>
      </c>
      <c r="C1" s="35"/>
      <c r="D1" s="35"/>
      <c r="E1" s="35"/>
      <c r="F1" s="35"/>
      <c r="G1" s="35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zoomScaleNormal="100" workbookViewId="0">
      <selection activeCell="I16" sqref="I16"/>
    </sheetView>
  </sheetViews>
  <sheetFormatPr defaultRowHeight="16.5"/>
  <cols>
    <col min="2" max="3" width="5.25" bestFit="1" customWidth="1"/>
    <col min="9" max="9" width="13.125" bestFit="1" customWidth="1"/>
  </cols>
  <sheetData>
    <row r="1" spans="1:9" ht="26.25">
      <c r="A1" s="36" t="s">
        <v>127</v>
      </c>
      <c r="B1" s="36"/>
      <c r="C1" s="36"/>
      <c r="D1" s="36"/>
      <c r="E1" s="36"/>
      <c r="F1" s="36"/>
      <c r="G1" s="36"/>
      <c r="H1" s="36"/>
      <c r="I1" s="36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2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2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2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2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2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2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2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2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2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tabSelected="1" workbookViewId="0">
      <selection activeCell="O30" sqref="O30"/>
    </sheetView>
  </sheetViews>
  <sheetFormatPr defaultRowHeight="16.5"/>
  <cols>
    <col min="1" max="1" width="13.2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A8" s="21"/>
      <c r="E8" s="22"/>
      <c r="J8" t="s">
        <v>167</v>
      </c>
      <c r="K8">
        <v>800</v>
      </c>
    </row>
    <row r="9" spans="1:11">
      <c r="A9" s="21"/>
      <c r="E9" s="22"/>
    </row>
    <row r="10" spans="1:11">
      <c r="A10" s="21"/>
      <c r="E10" s="22"/>
    </row>
    <row r="11" spans="1:11">
      <c r="A11" s="21"/>
      <c r="E11" s="22"/>
    </row>
    <row r="20" spans="5:5">
      <c r="E20" t="s">
        <v>199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523875</xdr:colOff>
                <xdr:row>0</xdr:row>
                <xdr:rowOff>219075</xdr:rowOff>
              </from>
              <to>
                <xdr:col>8</xdr:col>
                <xdr:colOff>381000</xdr:colOff>
                <xdr:row>2</xdr:row>
                <xdr:rowOff>114300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시몬 박</cp:lastModifiedBy>
  <cp:lastPrinted>2025-03-08T09:03:41Z</cp:lastPrinted>
  <dcterms:created xsi:type="dcterms:W3CDTF">2023-05-11T11:47:16Z</dcterms:created>
  <dcterms:modified xsi:type="dcterms:W3CDTF">2025-03-09T09:30:38Z</dcterms:modified>
</cp:coreProperties>
</file>