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엑셀\모의\"/>
    </mc:Choice>
  </mc:AlternateContent>
  <xr:revisionPtr revIDLastSave="0" documentId="13_ncr:1_{2025F0BD-8930-4FEE-9380-72EA9035EAE2}" xr6:coauthVersionLast="47" xr6:coauthVersionMax="47" xr10:uidLastSave="{00000000-0000-0000-0000-000000000000}"/>
  <bookViews>
    <workbookView xWindow="3130" yWindow="930" windowWidth="17480" windowHeight="14140" activeTab="2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eta.AND" hidden="1" xlm="1">#NAME?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37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2" l="1" a="1"/>
  <c r="O10" i="2" s="1"/>
  <c r="O11" i="2" a="1"/>
  <c r="O11" i="2"/>
  <c r="O12" i="2" a="1"/>
  <c r="O12" i="2" s="1"/>
  <c r="O9" i="2" a="1"/>
  <c r="O9" i="2" s="1"/>
  <c r="N10" i="2" a="1"/>
  <c r="N10" i="2" s="1"/>
  <c r="N11" i="2" a="1"/>
  <c r="N11" i="2" s="1"/>
  <c r="N12" i="2" a="1"/>
  <c r="N12" i="2" s="1"/>
  <c r="N9" i="2" a="1"/>
  <c r="N9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I4" i="2" a="1"/>
  <c r="I4" i="2" s="1"/>
  <c r="I5" i="2" a="1"/>
  <c r="I5" i="2" s="1"/>
  <c r="I6" i="2" a="1"/>
  <c r="I6" i="2" s="1"/>
  <c r="I7" i="2" a="1"/>
  <c r="I7" i="2" s="1"/>
  <c r="I8" i="2" a="1"/>
  <c r="I8" i="2" s="1"/>
  <c r="I9" i="2" a="1"/>
  <c r="I9" i="2" s="1"/>
  <c r="I10" i="2" a="1"/>
  <c r="I10" i="2" s="1"/>
  <c r="I11" i="2" a="1"/>
  <c r="I11" i="2" s="1"/>
  <c r="I12" i="2" a="1"/>
  <c r="I12" i="2" s="1"/>
  <c r="I13" i="2" a="1"/>
  <c r="I13" i="2" s="1"/>
  <c r="I14" i="2" a="1"/>
  <c r="I14" i="2" s="1"/>
  <c r="I15" i="2" a="1"/>
  <c r="I15" i="2" s="1"/>
  <c r="I16" i="2" a="1"/>
  <c r="I16" i="2" s="1"/>
  <c r="I17" i="2" a="1"/>
  <c r="I17" i="2" s="1"/>
  <c r="I18" i="2" a="1"/>
  <c r="I18" i="2" s="1"/>
  <c r="I19" i="2" a="1"/>
  <c r="I19" i="2" s="1"/>
  <c r="I20" i="2" a="1"/>
  <c r="I20" i="2" s="1"/>
  <c r="I21" i="2" a="1"/>
  <c r="I21" i="2" s="1"/>
  <c r="I22" i="2" a="1"/>
  <c r="I22" i="2" s="1"/>
  <c r="I23" i="2" a="1"/>
  <c r="I23" i="2" s="1"/>
  <c r="I24" i="2" a="1"/>
  <c r="I24" i="2" s="1"/>
  <c r="I25" i="2" a="1"/>
  <c r="I25" i="2" s="1"/>
  <c r="I26" i="2" a="1"/>
  <c r="I26" i="2" s="1"/>
  <c r="I27" i="2" a="1"/>
  <c r="I27" i="2" s="1"/>
  <c r="I28" i="2" a="1"/>
  <c r="I28" i="2" s="1"/>
  <c r="I29" i="2" a="1"/>
  <c r="I29" i="2" s="1"/>
  <c r="I30" i="2" a="1"/>
  <c r="I30" i="2" s="1"/>
  <c r="I3" i="2" a="1"/>
  <c r="I3" i="2" s="1"/>
  <c r="G17" i="4"/>
  <c r="G13" i="4"/>
  <c r="G7" i="4"/>
  <c r="G19" i="4" s="1"/>
  <c r="G18" i="4"/>
  <c r="G14" i="4"/>
  <c r="G8" i="4"/>
  <c r="G20" i="4" s="1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K5" i="2" a="1"/>
  <c r="K9" i="2" a="1"/>
  <c r="K13" i="2" a="1"/>
  <c r="K17" i="2" a="1"/>
  <c r="K21" i="2" a="1"/>
  <c r="K25" i="2" a="1"/>
  <c r="K29" i="2" a="1"/>
  <c r="K16" i="2" a="1"/>
  <c r="K10" i="2" a="1"/>
  <c r="K4" i="2" a="1"/>
  <c r="K28" i="2" a="1"/>
  <c r="K6" i="2" a="1"/>
  <c r="K14" i="2" a="1"/>
  <c r="K18" i="2" a="1"/>
  <c r="K22" i="2" a="1"/>
  <c r="K26" i="2" a="1"/>
  <c r="K30" i="2" a="1"/>
  <c r="K8" i="2" a="1"/>
  <c r="K20" i="2" a="1"/>
  <c r="K7" i="2" a="1"/>
  <c r="K11" i="2" a="1"/>
  <c r="K15" i="2" a="1"/>
  <c r="K19" i="2" a="1"/>
  <c r="K23" i="2" a="1"/>
  <c r="K27" i="2" a="1"/>
  <c r="K12" i="2" a="1"/>
  <c r="K24" i="2" a="1"/>
  <c r="K3" i="2" a="1"/>
  <c r="K24" i="2" l="1"/>
  <c r="K12" i="2"/>
  <c r="K27" i="2"/>
  <c r="K23" i="2"/>
  <c r="K19" i="2"/>
  <c r="K15" i="2"/>
  <c r="K11" i="2"/>
  <c r="K7" i="2"/>
  <c r="K20" i="2"/>
  <c r="K8" i="2"/>
  <c r="K30" i="2"/>
  <c r="K26" i="2"/>
  <c r="K22" i="2"/>
  <c r="K18" i="2"/>
  <c r="K14" i="2"/>
  <c r="K6" i="2"/>
  <c r="K28" i="2"/>
  <c r="K4" i="2"/>
  <c r="K10" i="2"/>
  <c r="K16" i="2"/>
  <c r="K29" i="2"/>
  <c r="K25" i="2"/>
  <c r="K21" i="2"/>
  <c r="K17" i="2"/>
  <c r="K13" i="2"/>
  <c r="K9" i="2"/>
  <c r="K5" i="2"/>
  <c r="K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AC1B867-FBA0-4B4A-80B3-CB312A917FC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FEA984D-6219-4737-9605-403422309866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C:\길벗컴활1급총정리\엑셀\모의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<sst xmlns="http://schemas.openxmlformats.org/spreadsheetml/2006/main" count="401" uniqueCount="163">
  <si>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</si>
  <si>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</si>
  <si>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</si>
  <si>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</si>
  <si>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</si>
  <si>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</si>
  <si>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</si>
  <si>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</si>
  <si>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</si>
  <si>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</si>
  <si>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</si>
  <si>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</si>
  <si>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</si>
  <si>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</si>
  <si>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</si>
  <si>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</si>
  <si>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</si>
  <si>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</si>
  <si>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</si>
  <si>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</si>
  <si>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</si>
  <si>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</si>
  <si>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</si>
  <si>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</si>
  <si>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</si>
  <si>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</si>
  <si>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</si>
  <si>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</si>
  <si>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</si>
  <si>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</si>
  <si>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</si>
  <si>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</si>
  <si>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</si>
  <si>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</si>
  <si>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</si>
  <si>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</si>
  <si>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</si>
  <si>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</si>
  <si>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</si>
  <si>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</si>
  <si>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</si>
  <si>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</si>
  <si>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</si>
  <si>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</si>
  <si>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</si>
  <si>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</si>
  <si>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</si>
  <si>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</si>
  <si>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</si>
  <si>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</si>
  <si>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</si>
  <si>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</si>
  <si>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</si>
  <si>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</si>
  <si>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</si>
  <si>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</si>
  <si>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</si>
  <si>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</si>
  <si>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</si>
  <si>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</si>
  <si>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</si>
  <si>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</si>
  <si>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</si>
  <si>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</si>
  <si>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</si>
  <si>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</si>
  <si>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</si>
  <si>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</si>
  <si>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</si>
  <si>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</si>
  <si>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</si>
  <si>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</si>
  <si>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</si>
  <si>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</si>
  <si>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</si>
  <si>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</si>
  <si>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</si>
  <si>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</si>
  <si>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</si>
  <si>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</si>
  <si>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</si>
  <si>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</si>
  <si>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</si>
  <si>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</si>
  <si>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</si>
  <si>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</si>
  <si>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</si>
  <si>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</si>
  <si>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</si>
  <si>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</si>
  <si>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</si>
  <si>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</si>
  <si>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</si>
  <si>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</si>
  <si>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</si>
  <si>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</si>
  <si>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</si>
  <si>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</si>
  <si>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</si>
  <si>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</si>
  <si>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</si>
  <si>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</si>
  <si>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</si>
  <si>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</si>
  <si>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</si>
  <si>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</si>
  <si>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</si>
  <si>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</si>
  <si>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</si>
  <si>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</si>
  <si>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</si>
  <si>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</si>
  <si>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</si>
  <si>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</si>
  <si>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</si>
  <si>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</si>
  <si>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</si>
  <si>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</si>
  <si>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</si>
  <si>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</si>
  <si>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</si>
  <si>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</si>
  <si>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</si>
  <si>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</si>
  <si>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</si>
  <si>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</si>
  <si>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</si>
  <si>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</si>
  <si>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</si>
  <si>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</si>
  <si>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</si>
  <si>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</si>
  <si>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</si>
  <si>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</si>
  <si>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</si>
  <si>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</si>
  <si>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</si>
  <si>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</si>
  <si>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</si>
  <si>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</si>
  <si>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</si>
  <si>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</si>
  <si>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</si>
  <si>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</si>
  <si>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대표자</t>
    <phoneticPr fontId="1" type="noConversion"/>
  </si>
  <si>
    <t>주민번호</t>
    <phoneticPr fontId="1" type="noConversion"/>
  </si>
  <si>
    <t>대출일</t>
    <phoneticPr fontId="1" type="noConversion"/>
  </si>
  <si>
    <t>가능</t>
  </si>
  <si>
    <t>보류</t>
  </si>
  <si>
    <t>불가능</t>
  </si>
  <si>
    <t>값</t>
  </si>
  <si>
    <t>최대값: 대출금액</t>
  </si>
  <si>
    <t>전체 최대값: 대출금액</t>
  </si>
  <si>
    <t>평균: 연이율</t>
  </si>
  <si>
    <t>전체 평균: 연이율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</si>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</sst>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i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41" fontId="0" fillId="0" borderId="1" xfId="1" applyFont="1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0" fontId="8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E8-4A3C-8E51-3DB71A5D557C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3575951"/>
        <c:axId val="1083567791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1083567791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83575951"/>
        <c:crosses val="max"/>
        <c:crossBetween val="between"/>
        <c:majorUnit val="0.2"/>
      </c:valAx>
      <c:catAx>
        <c:axId val="1083575951"/>
        <c:scaling>
          <c:orientation val="minMax"/>
        </c:scaling>
        <c:delete val="1"/>
        <c:axPos val="b"/>
        <c:majorTickMark val="out"/>
        <c:minorTickMark val="none"/>
        <c:tickLblPos val="nextTo"/>
        <c:crossAx val="108356779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5ECE677-ACD2-336F-96C1-720C20A7BCAB}"/>
            </a:ext>
          </a:extLst>
        </xdr:cNvPr>
        <xdr:cNvSpPr/>
      </xdr:nvSpPr>
      <xdr:spPr>
        <a:xfrm>
          <a:off x="5302250" y="215900"/>
          <a:ext cx="8572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EF2CCE4-D58F-438A-3528-9FBFF823951F}"/>
            </a:ext>
          </a:extLst>
        </xdr:cNvPr>
        <xdr:cNvSpPr/>
      </xdr:nvSpPr>
      <xdr:spPr>
        <a:xfrm>
          <a:off x="5302250" y="863600"/>
          <a:ext cx="8572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0</xdr:row>
          <xdr:rowOff>88900</xdr:rowOff>
        </xdr:from>
        <xdr:to>
          <xdr:col>6</xdr:col>
          <xdr:colOff>812800</xdr:colOff>
          <xdr:row>2</xdr:row>
          <xdr:rowOff>69850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강윤지" refreshedDate="45607.041020370372" backgroundQuery="1" createdVersion="8" refreshedVersion="8" minRefreshableVersion="3" recordCount="0" supportSubquery="1" supportAdvancedDrill="1" xr:uid="{A523F628-D520-43DB-9AE5-5D3C91F33632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Measures].[최대값: 대출금액]" caption="최대값: 대출금액" numFmtId="0" hierarchy="8" level="32767"/>
    <cacheField name="[Measures].[평균: 연이율]" caption="평균: 연이율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D2D4AF-B44A-4911-8BD2-8196DA7F2FE2}" name="피벗 테이블1" cacheId="37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Row" compact="0" allDrilled="1" outline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dataFields count="2">
    <dataField name="최대값: 대출금액" fld="2" subtotal="max" baseField="0" baseItem="0" numFmtId="41"/>
    <dataField name="평균: 연이율" fld="3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대출금액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workbookViewId="0">
      <selection activeCell="K10" sqref="K10"/>
    </sheetView>
  </sheetViews>
  <sheetFormatPr defaultRowHeight="17"/>
  <cols>
    <col min="1" max="1" width="8.08203125" customWidth="1"/>
    <col min="2" max="2" width="16.25" customWidth="1"/>
    <col min="3" max="3" width="13" customWidth="1"/>
    <col min="4" max="4" width="11.08203125" bestFit="1" customWidth="1"/>
    <col min="5" max="5" width="12.25" customWidth="1"/>
    <col min="6" max="6" width="13.25" bestFit="1" customWidth="1"/>
    <col min="7" max="7" width="12.83203125" customWidth="1"/>
    <col min="8" max="8" width="7.83203125" customWidth="1"/>
    <col min="9" max="9" width="2.25" customWidth="1"/>
    <col min="10" max="10" width="8.75" customWidth="1"/>
    <col min="11" max="11" width="13.6640625" bestFit="1" customWidth="1"/>
    <col min="12" max="12" width="14.08203125" bestFit="1" customWidth="1"/>
    <col min="13" max="13" width="11.082031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23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 OR(MONTH(E3)=4, 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t="s">
        <v>144</v>
      </c>
      <c r="K5" t="s">
        <v>145</v>
      </c>
      <c r="L5" t="s">
        <v>146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OR($G3&gt;=LARGE($G$3:$G$30,3), $G3&lt;=SMALL($G$3:$G$30,3))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Normal="100" zoomScaleSheetLayoutView="100" workbookViewId="0">
      <selection activeCell="H9" sqref="H9"/>
    </sheetView>
  </sheetViews>
  <sheetFormatPr defaultRowHeight="17"/>
  <cols>
    <col min="1" max="1" width="3" customWidth="1"/>
    <col min="5" max="8" width="10.83203125" bestFit="1" customWidth="1"/>
  </cols>
  <sheetData>
    <row r="1" spans="2:8" ht="21">
      <c r="B1" s="21" t="s">
        <v>69</v>
      </c>
      <c r="C1" s="21"/>
      <c r="D1" s="21"/>
      <c r="E1" s="21"/>
      <c r="F1" s="21"/>
      <c r="G1" s="21"/>
      <c r="H1" s="21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7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7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7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7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7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7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7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7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7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7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tabSelected="1" workbookViewId="0">
      <selection activeCell="J10" sqref="J10"/>
    </sheetView>
  </sheetViews>
  <sheetFormatPr defaultRowHeight="17"/>
  <cols>
    <col min="1" max="1" width="7.08203125" bestFit="1" customWidth="1"/>
    <col min="2" max="2" width="14.08203125" bestFit="1" customWidth="1"/>
    <col min="3" max="3" width="11.83203125" bestFit="1" customWidth="1"/>
    <col min="4" max="4" width="9" bestFit="1" customWidth="1"/>
    <col min="5" max="6" width="11.08203125" bestFit="1" customWidth="1"/>
    <col min="7" max="7" width="11.83203125" bestFit="1" customWidth="1"/>
    <col min="8" max="8" width="7.08203125" bestFit="1" customWidth="1"/>
    <col min="9" max="9" width="13" bestFit="1" customWidth="1"/>
    <col min="10" max="10" width="11" bestFit="1" customWidth="1"/>
    <col min="11" max="11" width="11.08203125" bestFit="1" customWidth="1"/>
    <col min="12" max="12" width="1.83203125" customWidth="1"/>
    <col min="13" max="13" width="14.25" customWidth="1"/>
    <col min="14" max="14" width="13.75" bestFit="1" customWidth="1"/>
    <col min="15" max="15" width="18.58203125" bestFit="1" customWidth="1"/>
  </cols>
  <sheetData>
    <row r="1" spans="1:15">
      <c r="A1" s="8" t="s">
        <v>67</v>
      </c>
      <c r="C1" s="8"/>
      <c r="D1" s="8"/>
      <c r="E1" s="8"/>
      <c r="F1" s="8"/>
      <c r="G1" s="8"/>
      <c r="H1" s="8"/>
      <c r="I1" s="8"/>
      <c r="J1" s="8" t="s">
        <v>93</v>
      </c>
      <c r="K1" s="9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0" t="s">
        <v>95</v>
      </c>
      <c r="J2" s="10" t="s">
        <v>96</v>
      </c>
      <c r="K2" s="10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_xlfn.IFS(AND(G3/C3&lt;=0.5,YEAR(F3)-YEAR($K$1)&lt;8), "가능", AND(G3/C3&lt;=0.7,YEAR(F3)-YEAR($K$1)&lt;8), "보류", OR(G3/C3&gt;0.7,YEAR(F3)-YEAR($K$1)&gt;=8), "불가능")</f>
        <v>보류</v>
      </c>
      <c r="J3" s="11" t="str">
        <f>VLOOKUP(PMT(H3/12, (YEAR(F3)-YEAR(E3))*12, -G3), $M$3:$N$5,2)</f>
        <v>중</v>
      </c>
      <c r="K3" s="1" t="str" cm="1">
        <f t="array" ref="K3">fn대출안정성(C3,G3)</f>
        <v xml:space="preserve"> </v>
      </c>
      <c r="M3" s="12">
        <v>0</v>
      </c>
      <c r="N3" s="13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_xlfn.IFS(AND(G4/C4&lt;=0.5,YEAR(F4)-YEAR($K$1)&lt;8), "가능", AND(G4/C4&lt;=0.7,YEAR(F4)-YEAR($K$1)&lt;8), "보류", OR(G4/C4&gt;0.7,YEAR(F4)-YEAR($K$1)&gt;=8), "불가능")</f>
        <v>불가능</v>
      </c>
      <c r="J4" s="11" t="str">
        <f t="shared" ref="J4:J30" si="0">VLOOKUP(PMT(H4/12, (YEAR(F4)-YEAR(E4))*12, -G4), $M$3:$N$5,2)</f>
        <v>상</v>
      </c>
      <c r="K4" s="1" t="str" cm="1">
        <f t="array" ref="K4">fn대출안정성(C4,G4)</f>
        <v xml:space="preserve"> </v>
      </c>
      <c r="M4" s="12">
        <v>200000</v>
      </c>
      <c r="N4" s="13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_xlfn.IFS(AND(G5/C5&lt;=0.5,YEAR(F5)-YEAR($K$1)&lt;8), "가능", AND(G5/C5&lt;=0.7,YEAR(F5)-YEAR($K$1)&lt;8), "보류", OR(G5/C5&gt;0.7,YEAR(F5)-YEAR($K$1)&gt;=8), "불가능")</f>
        <v>불가능</v>
      </c>
      <c r="J5" s="11" t="str">
        <f t="shared" si="0"/>
        <v>중</v>
      </c>
      <c r="K5" s="1" t="str" cm="1">
        <f t="array" ref="K5">fn대출안정성(C5,G5)</f>
        <v>위험</v>
      </c>
      <c r="M5" s="12">
        <v>500000</v>
      </c>
      <c r="N5" s="13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_xlfn.IFS(AND(G6/C6&lt;=0.5,YEAR(F6)-YEAR($K$1)&lt;8), "가능", AND(G6/C6&lt;=0.7,YEAR(F6)-YEAR($K$1)&lt;8), "보류", OR(G6/C6&gt;0.7,YEAR(F6)-YEAR($K$1)&gt;=8), "불가능")</f>
        <v>불가능</v>
      </c>
      <c r="J6" s="11" t="str">
        <f t="shared" si="0"/>
        <v>중</v>
      </c>
      <c r="K6" s="1" t="str" cm="1">
        <f t="array" ref="K6">fn대출안정성(C6,G6)</f>
        <v xml:space="preserve"> </v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_xlfn.IFS(AND(G7/C7&lt;=0.5,YEAR(F7)-YEAR($K$1)&lt;8), "가능", AND(G7/C7&lt;=0.7,YEAR(F7)-YEAR($K$1)&lt;8), "보류", OR(G7/C7&gt;0.7,YEAR(F7)-YEAR($K$1)&gt;=8), "불가능")</f>
        <v>보류</v>
      </c>
      <c r="J7" s="11" t="str">
        <f t="shared" si="0"/>
        <v>하</v>
      </c>
      <c r="K7" s="1" t="str" cm="1">
        <f t="array" ref="K7">fn대출안정성(C7,G7)</f>
        <v xml:space="preserve"> </v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_xlfn.IFS(AND(G8/C8&lt;=0.5,YEAR(F8)-YEAR($K$1)&lt;8), "가능", AND(G8/C8&lt;=0.7,YEAR(F8)-YEAR($K$1)&lt;8), "보류", OR(G8/C8&gt;0.7,YEAR(F8)-YEAR($K$1)&gt;=8), "불가능")</f>
        <v>불가능</v>
      </c>
      <c r="J8" s="11" t="str">
        <f t="shared" si="0"/>
        <v>상</v>
      </c>
      <c r="K8" s="1" t="str" cm="1">
        <f t="array" ref="K8">fn대출안정성(C8,G8)</f>
        <v xml:space="preserve"> </v>
      </c>
      <c r="M8" s="1" t="s">
        <v>3</v>
      </c>
      <c r="N8" s="10" t="s">
        <v>103</v>
      </c>
      <c r="O8" s="10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_xlfn.IFS(AND(G9/C9&lt;=0.5,YEAR(F9)-YEAR($K$1)&lt;8), "가능", AND(G9/C9&lt;=0.7,YEAR(F9)-YEAR($K$1)&lt;8), "보류", OR(G9/C9&gt;0.7,YEAR(F9)-YEAR($K$1)&gt;=8), "불가능")</f>
        <v>불가능</v>
      </c>
      <c r="J9" s="11" t="str">
        <f t="shared" si="0"/>
        <v>중</v>
      </c>
      <c r="K9" s="1" t="str" cm="1">
        <f t="array" ref="K9">fn대출안정성(C9,G9)</f>
        <v xml:space="preserve"> </v>
      </c>
      <c r="M9" s="1" t="s">
        <v>22</v>
      </c>
      <c r="N9" s="5">
        <f t="array" ref="N9">SUM(IF(($D$3:$D$30=$M9),$G$3:$G$30))</f>
        <v>319181000</v>
      </c>
      <c r="O9" s="14">
        <f t="array" ref="O9">_xlfn.RANK.EQ(MAX(IF($D$3:$D$30=$M9, $C$3:$C$30)),$C$3:$C$30)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_xlfn.IFS(AND(G10/C10&lt;=0.5,YEAR(F10)-YEAR($K$1)&lt;8), "가능", AND(G10/C10&lt;=0.7,YEAR(F10)-YEAR($K$1)&lt;8), "보류", OR(G10/C10&gt;0.7,YEAR(F10)-YEAR($K$1)&gt;=8), "불가능")</f>
        <v>가능</v>
      </c>
      <c r="J10" s="11" t="str">
        <f t="shared" si="0"/>
        <v>중</v>
      </c>
      <c r="K10" s="1" t="str" cm="1">
        <f t="array" ref="K10">fn대출안정성(C10,G10)</f>
        <v>안전</v>
      </c>
      <c r="M10" s="1" t="s">
        <v>17</v>
      </c>
      <c r="N10" s="5">
        <f t="array" ref="N10">SUM(IF(($D$3:$D$30=$M10),$G$3:$G$30))</f>
        <v>205861000</v>
      </c>
      <c r="O10" s="14">
        <f t="array" ref="O10">_xlfn.RANK.EQ(MAX(IF($D$3:$D$30=$M10, $C$3:$C$30)),$C$3:$C$30)</f>
        <v>5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_xlfn.IFS(AND(G11/C11&lt;=0.5,YEAR(F11)-YEAR($K$1)&lt;8), "가능", AND(G11/C11&lt;=0.7,YEAR(F11)-YEAR($K$1)&lt;8), "보류", OR(G11/C11&gt;0.7,YEAR(F11)-YEAR($K$1)&gt;=8), "불가능")</f>
        <v>불가능</v>
      </c>
      <c r="J11" s="11" t="str">
        <f t="shared" si="0"/>
        <v>중</v>
      </c>
      <c r="K11" s="1" t="str" cm="1">
        <f t="array" ref="K11">fn대출안정성(C11,G11)</f>
        <v xml:space="preserve"> </v>
      </c>
      <c r="M11" s="1" t="s">
        <v>13</v>
      </c>
      <c r="N11" s="5">
        <f t="array" ref="N11">SUM(IF(($D$3:$D$30=$M11),$G$3:$G$30))</f>
        <v>190963000</v>
      </c>
      <c r="O11" s="14">
        <f t="array" ref="O11">_xlfn.RANK.EQ(MAX(IF($D$3:$D$30=$M11, $C$3:$C$30)),$C$3:$C$30)</f>
        <v>4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_xlfn.IFS(AND(G12/C12&lt;=0.5,YEAR(F12)-YEAR($K$1)&lt;8), "가능", AND(G12/C12&lt;=0.7,YEAR(F12)-YEAR($K$1)&lt;8), "보류", OR(G12/C12&gt;0.7,YEAR(F12)-YEAR($K$1)&gt;=8), "불가능")</f>
        <v>가능</v>
      </c>
      <c r="J12" s="11" t="str">
        <f t="shared" si="0"/>
        <v>상</v>
      </c>
      <c r="K12" s="1" t="str" cm="1">
        <f t="array" ref="K12">fn대출안정성(C12,G12)</f>
        <v>안전</v>
      </c>
      <c r="M12" s="1" t="s">
        <v>10</v>
      </c>
      <c r="N12" s="5">
        <f t="array" ref="N12">SUM(IF(($D$3:$D$30=$M12),$G$3:$G$30))</f>
        <v>157216000</v>
      </c>
      <c r="O12" s="14">
        <f t="array" ref="O12">_xlfn.RANK.EQ(MAX(IF($D$3:$D$30=$M12, $C$3:$C$30)),$C$3:$C$30)</f>
        <v>9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_xlfn.IFS(AND(G13/C13&lt;=0.5,YEAR(F13)-YEAR($K$1)&lt;8), "가능", AND(G13/C13&lt;=0.7,YEAR(F13)-YEAR($K$1)&lt;8), "보류", OR(G13/C13&gt;0.7,YEAR(F13)-YEAR($K$1)&gt;=8), "불가능")</f>
        <v>불가능</v>
      </c>
      <c r="J13" s="11" t="str">
        <f t="shared" si="0"/>
        <v>하</v>
      </c>
      <c r="K13" s="1" t="str" cm="1">
        <f t="array" ref="K13">fn대출안정성(C13,G13)</f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_xlfn.IFS(AND(G14/C14&lt;=0.5,YEAR(F14)-YEAR($K$1)&lt;8), "가능", AND(G14/C14&lt;=0.7,YEAR(F14)-YEAR($K$1)&lt;8), "보류", OR(G14/C14&gt;0.7,YEAR(F14)-YEAR($K$1)&gt;=8), "불가능")</f>
        <v>보류</v>
      </c>
      <c r="J14" s="11" t="str">
        <f t="shared" si="0"/>
        <v>상</v>
      </c>
      <c r="K14" s="1" t="str" cm="1">
        <f t="array" ref="K14">fn대출안정성(C14,G14)</f>
        <v xml:space="preserve"> </v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_xlfn.IFS(AND(G15/C15&lt;=0.5,YEAR(F15)-YEAR($K$1)&lt;8), "가능", AND(G15/C15&lt;=0.7,YEAR(F15)-YEAR($K$1)&lt;8), "보류", OR(G15/C15&gt;0.7,YEAR(F15)-YEAR($K$1)&gt;=8), "불가능")</f>
        <v>보류</v>
      </c>
      <c r="J15" s="11" t="str">
        <f t="shared" si="0"/>
        <v>하</v>
      </c>
      <c r="K15" s="1" t="str" cm="1">
        <f t="array" ref="K15">fn대출안정성(C15,G15)</f>
        <v xml:space="preserve"> </v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_xlfn.IFS(AND(G16/C16&lt;=0.5,YEAR(F16)-YEAR($K$1)&lt;8), "가능", AND(G16/C16&lt;=0.7,YEAR(F16)-YEAR($K$1)&lt;8), "보류", OR(G16/C16&gt;0.7,YEAR(F16)-YEAR($K$1)&gt;=8), "불가능")</f>
        <v>불가능</v>
      </c>
      <c r="J16" s="11" t="str">
        <f t="shared" si="0"/>
        <v>하</v>
      </c>
      <c r="K16" s="1" t="str" cm="1">
        <f t="array" ref="K16">fn대출안정성(C16,G16)</f>
        <v xml:space="preserve"> </v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_xlfn.IFS(AND(G17/C17&lt;=0.5,YEAR(F17)-YEAR($K$1)&lt;8), "가능", AND(G17/C17&lt;=0.7,YEAR(F17)-YEAR($K$1)&lt;8), "보류", OR(G17/C17&gt;0.7,YEAR(F17)-YEAR($K$1)&gt;=8), "불가능")</f>
        <v>보류</v>
      </c>
      <c r="J17" s="11" t="str">
        <f t="shared" si="0"/>
        <v>상</v>
      </c>
      <c r="K17" s="1" t="str" cm="1">
        <f t="array" ref="K17">fn대출안정성(C17,G17)</f>
        <v xml:space="preserve"> </v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_xlfn.IFS(AND(G18/C18&lt;=0.5,YEAR(F18)-YEAR($K$1)&lt;8), "가능", AND(G18/C18&lt;=0.7,YEAR(F18)-YEAR($K$1)&lt;8), "보류", OR(G18/C18&gt;0.7,YEAR(F18)-YEAR($K$1)&gt;=8), "불가능")</f>
        <v>불가능</v>
      </c>
      <c r="J18" s="11" t="str">
        <f t="shared" si="0"/>
        <v>중</v>
      </c>
      <c r="K18" s="1" t="str" cm="1">
        <f t="array" ref="K18">fn대출안정성(C18,G18)</f>
        <v xml:space="preserve"> </v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_xlfn.IFS(AND(G19/C19&lt;=0.5,YEAR(F19)-YEAR($K$1)&lt;8), "가능", AND(G19/C19&lt;=0.7,YEAR(F19)-YEAR($K$1)&lt;8), "보류", OR(G19/C19&gt;0.7,YEAR(F19)-YEAR($K$1)&gt;=8), "불가능")</f>
        <v>불가능</v>
      </c>
      <c r="J19" s="11" t="str">
        <f t="shared" si="0"/>
        <v>하</v>
      </c>
      <c r="K19" s="1" t="str" cm="1">
        <f t="array" ref="K19">fn대출안정성(C19,G19)</f>
        <v xml:space="preserve"> </v>
      </c>
      <c r="L19" s="8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_xlfn.IFS(AND(G20/C20&lt;=0.5,YEAR(F20)-YEAR($K$1)&lt;8), "가능", AND(G20/C20&lt;=0.7,YEAR(F20)-YEAR($K$1)&lt;8), "보류", OR(G20/C20&gt;0.7,YEAR(F20)-YEAR($K$1)&gt;=8), "불가능")</f>
        <v>보류</v>
      </c>
      <c r="J20" s="11" t="str">
        <f t="shared" si="0"/>
        <v>중</v>
      </c>
      <c r="K20" s="1" t="str" cm="1">
        <f t="array" ref="K20">fn대출안정성(C20,G20)</f>
        <v xml:space="preserve"> </v>
      </c>
      <c r="L20" s="8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_xlfn.IFS(AND(G21/C21&lt;=0.5,YEAR(F21)-YEAR($K$1)&lt;8), "가능", AND(G21/C21&lt;=0.7,YEAR(F21)-YEAR($K$1)&lt;8), "보류", OR(G21/C21&gt;0.7,YEAR(F21)-YEAR($K$1)&gt;=8), "불가능")</f>
        <v>가능</v>
      </c>
      <c r="J21" s="11" t="str">
        <f t="shared" si="0"/>
        <v>하</v>
      </c>
      <c r="K21" s="1" t="str" cm="1">
        <f t="array" ref="K21">fn대출안정성(C21,G21)</f>
        <v>안전</v>
      </c>
      <c r="L21" s="8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_xlfn.IFS(AND(G22/C22&lt;=0.5,YEAR(F22)-YEAR($K$1)&lt;8), "가능", AND(G22/C22&lt;=0.7,YEAR(F22)-YEAR($K$1)&lt;8), "보류", OR(G22/C22&gt;0.7,YEAR(F22)-YEAR($K$1)&gt;=8), "불가능")</f>
        <v>보류</v>
      </c>
      <c r="J22" s="11" t="str">
        <f t="shared" si="0"/>
        <v>하</v>
      </c>
      <c r="K22" s="1" t="str" cm="1">
        <f t="array" ref="K22">fn대출안정성(C22,G22)</f>
        <v xml:space="preserve"> </v>
      </c>
      <c r="L22" s="8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_xlfn.IFS(AND(G23/C23&lt;=0.5,YEAR(F23)-YEAR($K$1)&lt;8), "가능", AND(G23/C23&lt;=0.7,YEAR(F23)-YEAR($K$1)&lt;8), "보류", OR(G23/C23&gt;0.7,YEAR(F23)-YEAR($K$1)&gt;=8), "불가능")</f>
        <v>불가능</v>
      </c>
      <c r="J23" s="11" t="str">
        <f t="shared" si="0"/>
        <v>상</v>
      </c>
      <c r="K23" s="1" t="str" cm="1">
        <f t="array" ref="K23">fn대출안정성(C23,G23)</f>
        <v xml:space="preserve"> </v>
      </c>
      <c r="L23" s="8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_xlfn.IFS(AND(G24/C24&lt;=0.5,YEAR(F24)-YEAR($K$1)&lt;8), "가능", AND(G24/C24&lt;=0.7,YEAR(F24)-YEAR($K$1)&lt;8), "보류", OR(G24/C24&gt;0.7,YEAR(F24)-YEAR($K$1)&gt;=8), "불가능")</f>
        <v>불가능</v>
      </c>
      <c r="J24" s="11" t="str">
        <f t="shared" si="0"/>
        <v>하</v>
      </c>
      <c r="K24" s="1" t="str" cm="1">
        <f t="array" ref="K24">fn대출안정성(C24,G24)</f>
        <v xml:space="preserve"> </v>
      </c>
      <c r="L24" s="8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_xlfn.IFS(AND(G25/C25&lt;=0.5,YEAR(F25)-YEAR($K$1)&lt;8), "가능", AND(G25/C25&lt;=0.7,YEAR(F25)-YEAR($K$1)&lt;8), "보류", OR(G25/C25&gt;0.7,YEAR(F25)-YEAR($K$1)&gt;=8), "불가능")</f>
        <v>가능</v>
      </c>
      <c r="J25" s="11" t="str">
        <f t="shared" si="0"/>
        <v>중</v>
      </c>
      <c r="K25" s="1" t="str" cm="1">
        <f t="array" ref="K25">fn대출안정성(C25,G25)</f>
        <v>안전</v>
      </c>
      <c r="L25" s="8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_xlfn.IFS(AND(G26/C26&lt;=0.5,YEAR(F26)-YEAR($K$1)&lt;8), "가능", AND(G26/C26&lt;=0.7,YEAR(F26)-YEAR($K$1)&lt;8), "보류", OR(G26/C26&gt;0.7,YEAR(F26)-YEAR($K$1)&gt;=8), "불가능")</f>
        <v>불가능</v>
      </c>
      <c r="J26" s="11" t="str">
        <f t="shared" si="0"/>
        <v>중</v>
      </c>
      <c r="K26" s="1" t="str" cm="1">
        <f t="array" ref="K26">fn대출안정성(C26,G26)</f>
        <v xml:space="preserve"> </v>
      </c>
      <c r="L26" s="8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_xlfn.IFS(AND(G27/C27&lt;=0.5,YEAR(F27)-YEAR($K$1)&lt;8), "가능", AND(G27/C27&lt;=0.7,YEAR(F27)-YEAR($K$1)&lt;8), "보류", OR(G27/C27&gt;0.7,YEAR(F27)-YEAR($K$1)&gt;=8), "불가능")</f>
        <v>불가능</v>
      </c>
      <c r="J27" s="11" t="str">
        <f t="shared" si="0"/>
        <v>하</v>
      </c>
      <c r="K27" s="1" t="str" cm="1">
        <f t="array" ref="K27">fn대출안정성(C27,G27)</f>
        <v xml:space="preserve"> </v>
      </c>
      <c r="L27" s="8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_xlfn.IFS(AND(G28/C28&lt;=0.5,YEAR(F28)-YEAR($K$1)&lt;8), "가능", AND(G28/C28&lt;=0.7,YEAR(F28)-YEAR($K$1)&lt;8), "보류", OR(G28/C28&gt;0.7,YEAR(F28)-YEAR($K$1)&gt;=8), "불가능")</f>
        <v>가능</v>
      </c>
      <c r="J28" s="11" t="str">
        <f t="shared" si="0"/>
        <v>하</v>
      </c>
      <c r="K28" s="1" t="str" cm="1">
        <f t="array" ref="K28">fn대출안정성(C28,G28)</f>
        <v>안전</v>
      </c>
      <c r="L28" s="8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_xlfn.IFS(AND(G29/C29&lt;=0.5,YEAR(F29)-YEAR($K$1)&lt;8), "가능", AND(G29/C29&lt;=0.7,YEAR(F29)-YEAR($K$1)&lt;8), "보류", OR(G29/C29&gt;0.7,YEAR(F29)-YEAR($K$1)&gt;=8), "불가능")</f>
        <v>가능</v>
      </c>
      <c r="J29" s="11" t="str">
        <f t="shared" si="0"/>
        <v>상</v>
      </c>
      <c r="K29" s="1" t="str" cm="1">
        <f t="array" ref="K29">fn대출안정성(C29,G29)</f>
        <v>안전</v>
      </c>
      <c r="L29" s="8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_xlfn.IFS(AND(G30/C30&lt;=0.5,YEAR(F30)-YEAR($K$1)&lt;8), "가능", AND(G30/C30&lt;=0.7,YEAR(F30)-YEAR($K$1)&lt;8), "보류", OR(G30/C30&gt;0.7,YEAR(F30)-YEAR($K$1)&gt;=8), "불가능")</f>
        <v>가능</v>
      </c>
      <c r="J30" s="11" t="str">
        <f t="shared" si="0"/>
        <v>중</v>
      </c>
      <c r="K30" s="1" t="str" cm="1">
        <f t="array" ref="K30">fn대출안정성(C30,G30)</f>
        <v>안전</v>
      </c>
      <c r="L30" s="8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workbookViewId="0">
      <selection activeCell="C17" sqref="C17"/>
    </sheetView>
  </sheetViews>
  <sheetFormatPr defaultRowHeight="17"/>
  <cols>
    <col min="1" max="1" width="3.33203125" customWidth="1"/>
    <col min="2" max="2" width="20.4140625" bestFit="1" customWidth="1"/>
    <col min="3" max="3" width="15.5" bestFit="1" customWidth="1"/>
    <col min="4" max="4" width="14.58203125" bestFit="1" customWidth="1"/>
    <col min="5" max="6" width="12.6640625" bestFit="1" customWidth="1"/>
  </cols>
  <sheetData>
    <row r="2" spans="2:6">
      <c r="D2" s="24" t="s">
        <v>95</v>
      </c>
    </row>
    <row r="3" spans="2:6">
      <c r="B3" s="24" t="s">
        <v>3</v>
      </c>
      <c r="C3" s="24" t="s">
        <v>150</v>
      </c>
      <c r="D3" t="s">
        <v>147</v>
      </c>
      <c r="E3" t="s">
        <v>148</v>
      </c>
      <c r="F3" t="s">
        <v>149</v>
      </c>
    </row>
    <row r="4" spans="2:6">
      <c r="B4" t="s">
        <v>13</v>
      </c>
      <c r="C4" t="s">
        <v>151</v>
      </c>
      <c r="D4" s="25">
        <v>18080000</v>
      </c>
      <c r="E4" s="25">
        <v>38913000</v>
      </c>
      <c r="F4" s="25">
        <v>42420000</v>
      </c>
    </row>
    <row r="5" spans="2:6">
      <c r="C5" t="s">
        <v>153</v>
      </c>
      <c r="D5" s="26">
        <v>1.7999999999999999E-2</v>
      </c>
      <c r="E5" s="26">
        <v>4.3999999999999997E-2</v>
      </c>
      <c r="F5" s="26">
        <v>3.2600000000000004E-2</v>
      </c>
    </row>
    <row r="6" spans="2:6">
      <c r="B6" t="s">
        <v>17</v>
      </c>
      <c r="C6" t="s">
        <v>151</v>
      </c>
      <c r="D6" s="25">
        <v>24804000</v>
      </c>
      <c r="E6" s="25">
        <v>43095000</v>
      </c>
      <c r="F6" s="25">
        <v>50150000</v>
      </c>
    </row>
    <row r="7" spans="2:6">
      <c r="C7" t="s">
        <v>153</v>
      </c>
      <c r="D7" s="26">
        <v>1.2E-2</v>
      </c>
      <c r="E7" s="26">
        <v>2.8999999999999998E-2</v>
      </c>
      <c r="F7" s="26">
        <v>3.5499999999999997E-2</v>
      </c>
    </row>
    <row r="8" spans="2:6">
      <c r="B8" t="s">
        <v>10</v>
      </c>
      <c r="C8" t="s">
        <v>151</v>
      </c>
      <c r="D8" s="25">
        <v>28204000</v>
      </c>
      <c r="E8" s="25">
        <v>32595000</v>
      </c>
      <c r="F8" s="25">
        <v>46931000</v>
      </c>
    </row>
    <row r="9" spans="2:6">
      <c r="C9" t="s">
        <v>153</v>
      </c>
      <c r="D9" s="26">
        <v>3.2333333333333332E-2</v>
      </c>
      <c r="E9" s="26">
        <v>2.7E-2</v>
      </c>
      <c r="F9" s="26">
        <v>2.5999999999999999E-2</v>
      </c>
    </row>
    <row r="10" spans="2:6">
      <c r="B10" t="s">
        <v>22</v>
      </c>
      <c r="C10" t="s">
        <v>151</v>
      </c>
      <c r="D10" s="25">
        <v>37395000</v>
      </c>
      <c r="E10" s="25">
        <v>8262000</v>
      </c>
      <c r="F10" s="25">
        <v>61440000</v>
      </c>
    </row>
    <row r="11" spans="2:6">
      <c r="C11" t="s">
        <v>153</v>
      </c>
      <c r="D11" s="26">
        <v>2.9000000000000001E-2</v>
      </c>
      <c r="E11" s="26">
        <v>2.9000000000000001E-2</v>
      </c>
      <c r="F11" s="26">
        <v>3.1333333333333331E-2</v>
      </c>
    </row>
    <row r="12" spans="2:6">
      <c r="B12" t="s">
        <v>152</v>
      </c>
      <c r="D12" s="25">
        <v>37395000</v>
      </c>
      <c r="E12" s="25">
        <v>43095000</v>
      </c>
      <c r="F12" s="25">
        <v>61440000</v>
      </c>
    </row>
    <row r="13" spans="2:6">
      <c r="B13" t="s">
        <v>154</v>
      </c>
      <c r="D13" s="26">
        <v>2.642857142857143E-2</v>
      </c>
      <c r="E13" s="26">
        <v>3.0571428571428572E-2</v>
      </c>
      <c r="F13" s="26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H9" sqref="H9"/>
    </sheetView>
  </sheetViews>
  <sheetFormatPr defaultRowHeight="17" outlineLevelRow="3"/>
  <cols>
    <col min="1" max="1" width="7.082031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7">
        <v>3000000</v>
      </c>
      <c r="E3" s="27">
        <v>750000</v>
      </c>
      <c r="F3" s="27">
        <v>1500000</v>
      </c>
      <c r="G3" s="27">
        <v>4410000</v>
      </c>
    </row>
    <row r="4" spans="1:7" outlineLevel="3">
      <c r="A4" t="s">
        <v>82</v>
      </c>
      <c r="B4" t="s">
        <v>78</v>
      </c>
      <c r="C4" t="s">
        <v>81</v>
      </c>
      <c r="D4" s="27">
        <v>2500000</v>
      </c>
      <c r="E4" s="27">
        <v>650000</v>
      </c>
      <c r="F4" s="27">
        <v>1250000</v>
      </c>
      <c r="G4" s="27">
        <v>3696000</v>
      </c>
    </row>
    <row r="5" spans="1:7" outlineLevel="3">
      <c r="A5" t="s">
        <v>80</v>
      </c>
      <c r="B5" t="s">
        <v>78</v>
      </c>
      <c r="C5" t="s">
        <v>81</v>
      </c>
      <c r="D5" s="27">
        <v>2550000</v>
      </c>
      <c r="E5" s="27">
        <v>900000</v>
      </c>
      <c r="F5" s="27">
        <v>1275000</v>
      </c>
      <c r="G5" s="27">
        <v>3969000</v>
      </c>
    </row>
    <row r="6" spans="1:7" outlineLevel="3">
      <c r="A6" t="s">
        <v>83</v>
      </c>
      <c r="B6" t="s">
        <v>78</v>
      </c>
      <c r="C6" t="s">
        <v>84</v>
      </c>
      <c r="D6" s="27">
        <v>2100000</v>
      </c>
      <c r="E6" s="27">
        <v>800000</v>
      </c>
      <c r="F6" s="27">
        <v>1050000</v>
      </c>
      <c r="G6" s="27">
        <v>3318000</v>
      </c>
    </row>
    <row r="7" spans="1:7" outlineLevel="2">
      <c r="B7" s="28" t="s">
        <v>159</v>
      </c>
      <c r="D7" s="27"/>
      <c r="E7" s="27"/>
      <c r="F7" s="27"/>
      <c r="G7" s="27">
        <f>SUBTOTAL(4,G3:G6)</f>
        <v>4410000</v>
      </c>
    </row>
    <row r="8" spans="1:7" outlineLevel="1">
      <c r="B8" s="28" t="s">
        <v>155</v>
      </c>
      <c r="D8" s="27"/>
      <c r="E8" s="27"/>
      <c r="F8" s="27"/>
      <c r="G8" s="27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7">
        <v>2400000</v>
      </c>
      <c r="E9" s="27">
        <v>1200000</v>
      </c>
      <c r="F9" s="27">
        <v>1200000</v>
      </c>
      <c r="G9" s="27">
        <v>4032000</v>
      </c>
    </row>
    <row r="10" spans="1:7" outlineLevel="3">
      <c r="A10" t="s">
        <v>89</v>
      </c>
      <c r="B10" t="s">
        <v>86</v>
      </c>
      <c r="C10" t="s">
        <v>84</v>
      </c>
      <c r="D10" s="27">
        <v>2100000</v>
      </c>
      <c r="E10" s="27">
        <v>800000</v>
      </c>
      <c r="F10" s="27">
        <v>1050000</v>
      </c>
      <c r="G10" s="27">
        <v>3318000</v>
      </c>
    </row>
    <row r="11" spans="1:7" outlineLevel="3">
      <c r="A11" t="s">
        <v>88</v>
      </c>
      <c r="B11" t="s">
        <v>86</v>
      </c>
      <c r="C11" t="s">
        <v>84</v>
      </c>
      <c r="D11" s="27">
        <v>2050000</v>
      </c>
      <c r="E11" s="27">
        <v>650000</v>
      </c>
      <c r="F11" s="27">
        <v>1025000</v>
      </c>
      <c r="G11" s="27">
        <v>3129000</v>
      </c>
    </row>
    <row r="12" spans="1:7" outlineLevel="3">
      <c r="A12" t="s">
        <v>85</v>
      </c>
      <c r="B12" t="s">
        <v>86</v>
      </c>
      <c r="C12" t="s">
        <v>79</v>
      </c>
      <c r="D12" s="27">
        <v>3050000</v>
      </c>
      <c r="E12" s="27">
        <v>1000000</v>
      </c>
      <c r="F12" s="27">
        <v>1525000</v>
      </c>
      <c r="G12" s="27">
        <v>4683000</v>
      </c>
    </row>
    <row r="13" spans="1:7" outlineLevel="2">
      <c r="B13" s="28" t="s">
        <v>160</v>
      </c>
      <c r="D13" s="27"/>
      <c r="E13" s="27"/>
      <c r="F13" s="27"/>
      <c r="G13" s="27">
        <f>SUBTOTAL(4,G9:G12)</f>
        <v>4683000</v>
      </c>
    </row>
    <row r="14" spans="1:7" outlineLevel="1">
      <c r="B14" s="28" t="s">
        <v>156</v>
      </c>
      <c r="D14" s="27"/>
      <c r="E14" s="27"/>
      <c r="F14" s="27"/>
      <c r="G14" s="27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7">
        <v>2500000</v>
      </c>
      <c r="E15" s="27">
        <v>1150000</v>
      </c>
      <c r="F15" s="27">
        <v>1250000</v>
      </c>
      <c r="G15" s="27">
        <v>4116000</v>
      </c>
    </row>
    <row r="16" spans="1:7" outlineLevel="3">
      <c r="A16" t="s">
        <v>90</v>
      </c>
      <c r="B16" t="s">
        <v>91</v>
      </c>
      <c r="C16" t="s">
        <v>79</v>
      </c>
      <c r="D16" s="27">
        <v>2950000</v>
      </c>
      <c r="E16" s="27">
        <v>1000000</v>
      </c>
      <c r="F16" s="27">
        <v>1475000</v>
      </c>
      <c r="G16" s="27">
        <v>4557000</v>
      </c>
    </row>
    <row r="17" spans="2:7" outlineLevel="2">
      <c r="B17" s="28" t="s">
        <v>161</v>
      </c>
      <c r="D17" s="27"/>
      <c r="E17" s="27"/>
      <c r="F17" s="27"/>
      <c r="G17" s="27">
        <f>SUBTOTAL(4,G15:G16)</f>
        <v>4557000</v>
      </c>
    </row>
    <row r="18" spans="2:7" outlineLevel="1">
      <c r="B18" s="28" t="s">
        <v>157</v>
      </c>
      <c r="D18" s="27"/>
      <c r="E18" s="27"/>
      <c r="F18" s="27"/>
      <c r="G18" s="27">
        <f>SUBTOTAL(1,G15:G16)</f>
        <v>4336500</v>
      </c>
    </row>
    <row r="19" spans="2:7">
      <c r="B19" s="28" t="s">
        <v>162</v>
      </c>
      <c r="D19" s="27"/>
      <c r="E19" s="27"/>
      <c r="F19" s="27"/>
      <c r="G19" s="27">
        <f>SUBTOTAL(4,G3:G16)</f>
        <v>4683000</v>
      </c>
    </row>
    <row r="20" spans="2:7">
      <c r="B20" s="28" t="s">
        <v>158</v>
      </c>
      <c r="D20" s="27"/>
      <c r="E20" s="27"/>
      <c r="F20" s="27"/>
      <c r="G20" s="27">
        <f>SUBTOTAL(1,G3:G16)</f>
        <v>3922800</v>
      </c>
    </row>
  </sheetData>
  <sortState xmlns:xlrd2="http://schemas.microsoft.com/office/spreadsheetml/2017/richdata2" ref="A3:G16">
    <sortCondition ref="B3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I7" sqref="I7"/>
    </sheetView>
  </sheetViews>
  <sheetFormatPr defaultRowHeight="17"/>
  <cols>
    <col min="1" max="2" width="7.08203125" bestFit="1" customWidth="1"/>
    <col min="3" max="3" width="5.25" bestFit="1" customWidth="1"/>
    <col min="4" max="6" width="10.83203125" bestFit="1" customWidth="1"/>
    <col min="7" max="7" width="15.33203125" bestFit="1" customWidth="1"/>
    <col min="8" max="8" width="2.33203125" customWidth="1"/>
    <col min="9" max="9" width="11.2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9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9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9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9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9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9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9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9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9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9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9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9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workbookViewId="0">
      <selection activeCell="M15" sqref="M15"/>
    </sheetView>
  </sheetViews>
  <sheetFormatPr defaultRowHeight="17"/>
  <cols>
    <col min="1" max="1" width="3.58203125" customWidth="1"/>
  </cols>
  <sheetData>
    <row r="2" spans="2:6">
      <c r="B2" s="15" t="s">
        <v>125</v>
      </c>
      <c r="C2" s="15"/>
      <c r="D2" s="15"/>
      <c r="E2" s="15"/>
      <c r="F2" s="15"/>
    </row>
    <row r="3" spans="2:6">
      <c r="B3" s="15"/>
      <c r="C3" s="15"/>
      <c r="D3" s="15"/>
      <c r="E3" s="15"/>
      <c r="F3" s="16" t="s">
        <v>113</v>
      </c>
    </row>
    <row r="4" spans="2:6">
      <c r="B4" s="15" t="s">
        <v>114</v>
      </c>
      <c r="C4" s="15" t="s">
        <v>115</v>
      </c>
      <c r="D4" s="15" t="s">
        <v>116</v>
      </c>
      <c r="E4" s="15" t="s">
        <v>117</v>
      </c>
      <c r="F4" s="15" t="s">
        <v>118</v>
      </c>
    </row>
    <row r="5" spans="2:6">
      <c r="B5" s="15" t="s">
        <v>119</v>
      </c>
      <c r="C5" s="15">
        <v>2417</v>
      </c>
      <c r="D5" s="15">
        <v>3633</v>
      </c>
      <c r="E5" s="15">
        <v>3334</v>
      </c>
      <c r="F5" s="17">
        <v>0.52</v>
      </c>
    </row>
    <row r="6" spans="2:6">
      <c r="B6" s="15" t="s">
        <v>120</v>
      </c>
      <c r="C6" s="15">
        <v>730</v>
      </c>
      <c r="D6" s="15">
        <v>1282</v>
      </c>
      <c r="E6" s="15">
        <v>1026</v>
      </c>
      <c r="F6" s="17">
        <v>0.17</v>
      </c>
    </row>
    <row r="7" spans="2:6">
      <c r="B7" s="15" t="s">
        <v>121</v>
      </c>
      <c r="C7" s="15">
        <v>821</v>
      </c>
      <c r="D7" s="15">
        <v>1282</v>
      </c>
      <c r="E7" s="15">
        <v>1218</v>
      </c>
      <c r="F7" s="17">
        <v>0.18</v>
      </c>
    </row>
    <row r="8" spans="2:6">
      <c r="B8" s="15" t="s">
        <v>122</v>
      </c>
      <c r="C8" s="15">
        <v>228</v>
      </c>
      <c r="D8" s="15">
        <v>285</v>
      </c>
      <c r="E8" s="15">
        <v>449</v>
      </c>
      <c r="F8" s="17">
        <v>0.05</v>
      </c>
    </row>
    <row r="9" spans="2:6">
      <c r="B9" s="15" t="s">
        <v>123</v>
      </c>
      <c r="C9" s="15">
        <v>228</v>
      </c>
      <c r="D9" s="15">
        <v>142</v>
      </c>
      <c r="E9" s="15">
        <v>321</v>
      </c>
      <c r="F9" s="17">
        <v>0.04</v>
      </c>
    </row>
    <row r="10" spans="2:6">
      <c r="B10" s="15" t="s">
        <v>124</v>
      </c>
      <c r="C10" s="15">
        <v>137</v>
      </c>
      <c r="D10" s="15">
        <v>499</v>
      </c>
      <c r="E10" s="15">
        <v>64</v>
      </c>
      <c r="F10" s="17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workbookViewId="0"/>
  </sheetViews>
  <sheetFormatPr defaultRowHeight="17"/>
  <cols>
    <col min="2" max="2" width="13.33203125" customWidth="1"/>
    <col min="3" max="3" width="15.25" customWidth="1"/>
    <col min="4" max="4" width="15.5" customWidth="1"/>
    <col min="7" max="7" width="13" bestFit="1" customWidth="1"/>
  </cols>
  <sheetData>
    <row r="1" spans="1:7" ht="20.5">
      <c r="B1" s="30" t="s">
        <v>133</v>
      </c>
      <c r="C1" s="22"/>
      <c r="D1" s="22"/>
      <c r="E1" s="20"/>
    </row>
    <row r="2" spans="1:7">
      <c r="A2" s="16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8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8" t="s">
        <v>131</v>
      </c>
    </row>
    <row r="7" spans="1:7">
      <c r="A7" s="1" t="s">
        <v>130</v>
      </c>
      <c r="B7" s="1" t="s">
        <v>131</v>
      </c>
      <c r="C7" s="1" t="s">
        <v>128</v>
      </c>
      <c r="D7" s="1">
        <v>15000000</v>
      </c>
      <c r="E7" s="1" t="s">
        <v>132</v>
      </c>
      <c r="G7" s="18" t="s">
        <v>140</v>
      </c>
    </row>
    <row r="8" spans="1:7">
      <c r="A8" s="1"/>
      <c r="B8" s="1"/>
      <c r="C8" s="1"/>
      <c r="D8" s="1"/>
      <c r="E8" s="1"/>
      <c r="G8" s="18" t="s">
        <v>127</v>
      </c>
    </row>
    <row r="9" spans="1:7">
      <c r="A9" s="1"/>
      <c r="B9" s="1"/>
      <c r="C9" s="1"/>
      <c r="D9" s="1"/>
      <c r="E9" s="1"/>
      <c r="G9" s="18" t="s">
        <v>141</v>
      </c>
    </row>
    <row r="10" spans="1:7">
      <c r="A10" s="1"/>
      <c r="B10" s="1"/>
      <c r="C10" s="1"/>
      <c r="D10" s="1"/>
      <c r="E10" s="1"/>
      <c r="G10" s="19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146050</xdr:colOff>
                <xdr:row>0</xdr:row>
                <xdr:rowOff>88900</xdr:rowOff>
              </from>
              <to>
                <xdr:col>6</xdr:col>
                <xdr:colOff>838200</xdr:colOff>
                <xdr:row>2</xdr:row>
                <xdr:rowOff>50800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윤지 강</cp:lastModifiedBy>
  <dcterms:created xsi:type="dcterms:W3CDTF">2023-07-14T11:40:39Z</dcterms:created>
  <dcterms:modified xsi:type="dcterms:W3CDTF">2024-11-10T16:25:38Z</dcterms:modified>
</cp:coreProperties>
</file>