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MD\Desktop\"/>
    </mc:Choice>
  </mc:AlternateContent>
  <xr:revisionPtr revIDLastSave="0" documentId="13_ncr:1_{1110DF71-2DA9-4366-93DB-C3620B3AA2DB}" xr6:coauthVersionLast="47" xr6:coauthVersionMax="47" xr10:uidLastSave="{00000000-0000-0000-0000-000000000000}"/>
  <bookViews>
    <workbookView xWindow="-120" yWindow="-120" windowWidth="29040" windowHeight="15840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'기본작업-2'!$B$2:$H$28</definedName>
  </definedNames>
  <calcPr calcId="191029"/>
  <pivotCaches>
    <pivotCache cacheId="39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I4" i="2" a="1"/>
  <c r="I4" i="2" s="1"/>
  <c r="I5" i="2" a="1"/>
  <c r="I5" i="2" s="1"/>
  <c r="I6" i="2" a="1"/>
  <c r="I6" i="2" s="1"/>
  <c r="I7" i="2" a="1"/>
  <c r="I7" i="2"/>
  <c r="I8" i="2" a="1"/>
  <c r="I8" i="2" s="1"/>
  <c r="I9" i="2" a="1"/>
  <c r="I9" i="2" s="1"/>
  <c r="I10" i="2" a="1"/>
  <c r="I10" i="2" s="1"/>
  <c r="I11" i="2" a="1"/>
  <c r="I11" i="2" s="1"/>
  <c r="I12" i="2" a="1"/>
  <c r="I12" i="2" s="1"/>
  <c r="I13" i="2" a="1"/>
  <c r="I13" i="2"/>
  <c r="I14" i="2" a="1"/>
  <c r="I14" i="2" s="1"/>
  <c r="I15" i="2" a="1"/>
  <c r="I15" i="2" s="1"/>
  <c r="I16" i="2" a="1"/>
  <c r="I16" i="2" s="1"/>
  <c r="I17" i="2" a="1"/>
  <c r="I17" i="2" s="1"/>
  <c r="I18" i="2" a="1"/>
  <c r="I18" i="2" s="1"/>
  <c r="I19" i="2" a="1"/>
  <c r="I19" i="2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" i="2" a="1"/>
  <c r="I3" i="2" s="1"/>
  <c r="N10" i="2" a="1"/>
  <c r="N10" i="2" s="1"/>
  <c r="N11" i="2" a="1"/>
  <c r="N11" i="2" s="1"/>
  <c r="N12" i="2" a="1"/>
  <c r="N12" i="2" s="1"/>
  <c r="N9" i="2" a="1"/>
  <c r="N9" i="2" s="1"/>
  <c r="G17" i="4"/>
  <c r="G13" i="4"/>
  <c r="G7" i="4"/>
  <c r="G19" i="4" s="1"/>
  <c r="G18" i="4"/>
  <c r="G14" i="4"/>
  <c r="G8" i="4"/>
  <c r="G20" i="4" s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4" i="2" a="1"/>
  <c r="K10" i="2" a="1"/>
  <c r="K16" i="2" a="1"/>
  <c r="K22" i="2" a="1"/>
  <c r="K28" i="2" a="1"/>
  <c r="K11" i="2" a="1"/>
  <c r="K29" i="2" a="1"/>
  <c r="K5" i="2" a="1"/>
  <c r="K17" i="2" a="1"/>
  <c r="K23" i="2" a="1"/>
  <c r="K12" i="2" a="1"/>
  <c r="K6" i="2" a="1"/>
  <c r="K18" i="2" a="1"/>
  <c r="K24" i="2" a="1"/>
  <c r="K30" i="2" a="1"/>
  <c r="K13" i="2" a="1"/>
  <c r="K25" i="2" a="1"/>
  <c r="K14" i="2" a="1"/>
  <c r="K26" i="2" a="1"/>
  <c r="K7" i="2" a="1"/>
  <c r="K19" i="2" a="1"/>
  <c r="K20" i="2" a="1"/>
  <c r="K8" i="2" a="1"/>
  <c r="K9" i="2" a="1"/>
  <c r="K15" i="2" a="1"/>
  <c r="K21" i="2" a="1"/>
  <c r="K27" i="2" a="1"/>
  <c r="K3" i="2" a="1"/>
  <c r="K27" i="2" l="1"/>
  <c r="K21" i="2"/>
  <c r="K15" i="2"/>
  <c r="K9" i="2"/>
  <c r="K8" i="2"/>
  <c r="K20" i="2"/>
  <c r="K19" i="2"/>
  <c r="K7" i="2"/>
  <c r="K26" i="2"/>
  <c r="K14" i="2"/>
  <c r="K25" i="2"/>
  <c r="K13" i="2"/>
  <c r="K30" i="2"/>
  <c r="K24" i="2"/>
  <c r="K18" i="2"/>
  <c r="K6" i="2"/>
  <c r="K12" i="2"/>
  <c r="K23" i="2"/>
  <c r="K17" i="2"/>
  <c r="K5" i="2"/>
  <c r="K29" i="2"/>
  <c r="K11" i="2"/>
  <c r="K28" i="2"/>
  <c r="K22" i="2"/>
  <c r="K16" i="2"/>
  <c r="K10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0BB2E6-E569-4D12-AB88-8E38B6B02BB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9B91045-08CD-4B21-9C86-3599FF89DF7D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길벗컴활1급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<sst xmlns="http://schemas.openxmlformats.org/spreadsheetml/2006/main" count="391" uniqueCount="160">
  <si>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</si>
  <si>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</si>
  <si>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</si>
  <si>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</si>
  <si>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</si>
  <si>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</si>
  <si>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</si>
  <si>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</si>
  <si>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</si>
  <si>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</si>
  <si>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</si>
  <si>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</si>
  <si>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</si>
  <si>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</si>
  <si>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</si>
  <si>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</si>
  <si>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</si>
  <si>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</si>
  <si>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</si>
  <si>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</si>
  <si>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</si>
  <si>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</si>
  <si>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</si>
  <si>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</si>
  <si>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</si>
  <si>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</si>
  <si>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</si>
  <si>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</si>
  <si>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</si>
  <si>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</si>
  <si>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</si>
  <si>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</si>
  <si>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</si>
  <si>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</si>
  <si>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</si>
  <si>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</si>
  <si>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</si>
  <si>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</si>
  <si>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</si>
  <si>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</si>
  <si>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</si>
  <si>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</si>
  <si>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</si>
  <si>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</si>
  <si>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</si>
  <si>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</si>
  <si>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</si>
  <si>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</si>
  <si>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</si>
  <si>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</si>
  <si>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</si>
  <si>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</si>
  <si>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</si>
  <si>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</si>
  <si>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</si>
  <si>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</si>
  <si>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</si>
  <si>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</si>
  <si>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</si>
  <si>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</si>
  <si>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</si>
  <si>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</si>
  <si>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</si>
  <si>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</si>
  <si>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</si>
  <si>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</si>
  <si>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</si>
  <si>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</si>
  <si>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</si>
  <si>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</si>
  <si>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</si>
  <si>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</si>
  <si>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</si>
  <si>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</si>
  <si>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</si>
  <si>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</si>
  <si>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</si>
  <si>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</si>
  <si>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</si>
  <si>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</si>
  <si>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</si>
  <si>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</si>
  <si>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</si>
  <si>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</si>
  <si>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</si>
  <si>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</si>
  <si>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</si>
  <si>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</si>
  <si>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</si>
  <si>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</si>
  <si>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</si>
  <si>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</si>
  <si>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</si>
  <si>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</si>
  <si>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</si>
  <si>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</si>
  <si>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</si>
  <si>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</si>
  <si>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</si>
  <si>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</si>
  <si>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</si>
  <si>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</si>
  <si>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</si>
  <si>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</si>
  <si>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</si>
  <si>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</si>
  <si>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</si>
  <si>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</si>
  <si>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</si>
  <si>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</si>
  <si>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</si>
  <si>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</si>
  <si>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</si>
  <si>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</si>
  <si>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</si>
  <si>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</si>
  <si>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</si>
  <si>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</si>
  <si>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</si>
  <si>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</si>
  <si>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</si>
  <si>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</si>
  <si>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</si>
  <si>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</si>
  <si>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</si>
  <si>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</si>
  <si>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</si>
  <si>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</si>
  <si>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</si>
  <si>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</si>
  <si>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</si>
  <si>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</si>
  <si>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</si>
  <si>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</si>
  <si>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</si>
  <si>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</si>
  <si>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</si>
  <si>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</si>
  <si>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</si>
  <si>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</si>
  <si>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</si>
  <si>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</si>
  <si>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</si>
  <si>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</si>
  <si>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최대값: 대출금액</t>
  </si>
  <si>
    <t>평균: 연이율</t>
  </si>
  <si>
    <t>전체 최대값: 대출금액</t>
  </si>
  <si>
    <t>전체 평균: 연이율</t>
  </si>
  <si>
    <t>가능</t>
  </si>
  <si>
    <t>보류</t>
  </si>
  <si>
    <t>불가능</t>
  </si>
  <si>
    <t>값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</si>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</sst>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  <numFmt numFmtId="180" formatCode="[Red][&gt;=5000000]&quot;◆&quot;#,##0,&quot;천원&quot;;[Blue][&gt;=3000000]&quot;◇&quot;#,##0,&quot;천원&quot;;#,##0,&quot;천원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180" fontId="0" fillId="0" borderId="1" xfId="1" applyNumberFormat="1" applyFont="1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6" fontId="0" fillId="0" borderId="1" xfId="2" applyNumberFormat="1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glow rad="635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9E34-418F-B137-5840392B0493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814623"/>
        <c:axId val="597815103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597815103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7814623"/>
        <c:crosses val="max"/>
        <c:crossBetween val="between"/>
        <c:majorUnit val="0.2"/>
        <c:minorUnit val="0.2"/>
      </c:valAx>
      <c:catAx>
        <c:axId val="597814623"/>
        <c:scaling>
          <c:orientation val="minMax"/>
        </c:scaling>
        <c:delete val="1"/>
        <c:axPos val="b"/>
        <c:majorTickMark val="out"/>
        <c:minorTickMark val="none"/>
        <c:tickLblPos val="nextTo"/>
        <c:crossAx val="59781510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380E161-28B9-519C-10F3-B0F197578D9A}"/>
            </a:ext>
          </a:extLst>
        </xdr:cNvPr>
        <xdr:cNvSpPr/>
      </xdr:nvSpPr>
      <xdr:spPr>
        <a:xfrm>
          <a:off x="5324475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9EF5388-5DF8-D9B5-1B66-20CA6962102A}"/>
            </a:ext>
          </a:extLst>
        </xdr:cNvPr>
        <xdr:cNvSpPr/>
      </xdr:nvSpPr>
      <xdr:spPr>
        <a:xfrm>
          <a:off x="5324475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0</xdr:row>
          <xdr:rowOff>85725</xdr:rowOff>
        </xdr:from>
        <xdr:to>
          <xdr:col>6</xdr:col>
          <xdr:colOff>809625</xdr:colOff>
          <xdr:row>2</xdr:row>
          <xdr:rowOff>66675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MD" refreshedDate="45572.862027199073" backgroundQuery="1" createdVersion="8" refreshedVersion="8" minRefreshableVersion="3" recordCount="0" supportSubquery="1" supportAdvancedDrill="1" xr:uid="{E921BF90-D46E-49E9-8138-12173C11A61A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Measures].[최대값: 대출금액]" caption="최대값: 대출금액" numFmtId="0" hierarchy="7" level="32767"/>
    <cacheField name="[Measures].[평균: 연이율]" caption="평균: 연이율" numFmtId="0" hierarchy="9" level="32767"/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3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09B39A-287F-42DF-BF7C-5A39D62E5B87}" name="피벗 테이블1" cacheId="39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>
      <x v="2"/>
    </i>
  </colItems>
  <dataFields count="2">
    <dataField name="최대값: 대출금액" fld="1" subtotal="max" baseField="0" baseItem="0" numFmtId="41"/>
    <dataField name="평균: 연이율" fld="2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최대값: 대출금액"/>
    <pivotHierarchy dragToData="1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tabSelected="1" workbookViewId="0">
      <selection activeCell="K10" sqref="K10"/>
    </sheetView>
  </sheetViews>
  <sheetFormatPr defaultRowHeight="16.5"/>
  <cols>
    <col min="1" max="1" width="8.125" customWidth="1"/>
    <col min="2" max="2" width="16.25" customWidth="1"/>
    <col min="3" max="3" width="13" customWidth="1"/>
    <col min="4" max="4" width="11.125" bestFit="1" customWidth="1"/>
    <col min="5" max="5" width="12.25" customWidth="1"/>
    <col min="6" max="6" width="13.25" bestFit="1" customWidth="1"/>
    <col min="7" max="7" width="12.875" customWidth="1"/>
    <col min="8" max="8" width="7.875" customWidth="1"/>
    <col min="9" max="9" width="2.25" customWidth="1"/>
    <col min="10" max="10" width="6.5" bestFit="1" customWidth="1"/>
    <col min="12" max="12" width="14.125" bestFit="1" customWidth="1"/>
    <col min="13" max="13" width="11.1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2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AND(MID($B3,8,1)=2,OR(MONTH($E3)=4,MONTH($E3)=5))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Normal="100" zoomScaleSheetLayoutView="100" workbookViewId="0">
      <selection activeCell="B2" sqref="B2"/>
    </sheetView>
  </sheetViews>
  <sheetFormatPr defaultRowHeight="16.5"/>
  <cols>
    <col min="1" max="1" width="3" customWidth="1"/>
    <col min="5" max="8" width="10.875" bestFit="1" customWidth="1"/>
  </cols>
  <sheetData>
    <row r="1" spans="2:8" ht="20.25">
      <c r="B1" s="20" t="s">
        <v>69</v>
      </c>
      <c r="C1" s="20"/>
      <c r="D1" s="20"/>
      <c r="E1" s="20"/>
      <c r="F1" s="20"/>
      <c r="G1" s="20"/>
      <c r="H1" s="20"/>
    </row>
    <row r="3" spans="2:8">
      <c r="B3" s="23" t="s">
        <v>70</v>
      </c>
      <c r="C3" s="23" t="s">
        <v>71</v>
      </c>
      <c r="D3" s="23" t="s">
        <v>72</v>
      </c>
      <c r="E3" s="23" t="s">
        <v>73</v>
      </c>
      <c r="F3" s="23" t="s">
        <v>74</v>
      </c>
      <c r="G3" s="23" t="s">
        <v>75</v>
      </c>
      <c r="H3" s="23" t="s">
        <v>76</v>
      </c>
    </row>
    <row r="4" spans="2:8">
      <c r="B4" s="23" t="s">
        <v>77</v>
      </c>
      <c r="C4" s="23" t="s">
        <v>78</v>
      </c>
      <c r="D4" s="23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23" t="s">
        <v>80</v>
      </c>
      <c r="C5" s="23" t="s">
        <v>78</v>
      </c>
      <c r="D5" s="23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23" t="s">
        <v>82</v>
      </c>
      <c r="C6" s="23" t="s">
        <v>78</v>
      </c>
      <c r="D6" s="23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23" t="s">
        <v>83</v>
      </c>
      <c r="C7" s="23" t="s">
        <v>78</v>
      </c>
      <c r="D7" s="23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23" t="s">
        <v>85</v>
      </c>
      <c r="C8" s="23" t="s">
        <v>86</v>
      </c>
      <c r="D8" s="23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23" t="s">
        <v>87</v>
      </c>
      <c r="C9" s="23" t="s">
        <v>86</v>
      </c>
      <c r="D9" s="23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23" t="s">
        <v>88</v>
      </c>
      <c r="C10" s="23" t="s">
        <v>86</v>
      </c>
      <c r="D10" s="23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23" t="s">
        <v>89</v>
      </c>
      <c r="C11" s="23" t="s">
        <v>86</v>
      </c>
      <c r="D11" s="23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23" t="s">
        <v>90</v>
      </c>
      <c r="C12" s="23" t="s">
        <v>91</v>
      </c>
      <c r="D12" s="23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23" t="s">
        <v>92</v>
      </c>
      <c r="C13" s="23" t="s">
        <v>91</v>
      </c>
      <c r="D13" s="23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J3" sqref="J3"/>
    </sheetView>
  </sheetViews>
  <sheetFormatPr defaultRowHeight="16.5"/>
  <cols>
    <col min="1" max="1" width="7.125" bestFit="1" customWidth="1"/>
    <col min="2" max="2" width="14.125" bestFit="1" customWidth="1"/>
    <col min="3" max="3" width="11.875" bestFit="1" customWidth="1"/>
    <col min="4" max="4" width="9" bestFit="1" customWidth="1"/>
    <col min="5" max="6" width="11.125" bestFit="1" customWidth="1"/>
    <col min="7" max="7" width="11.875" bestFit="1" customWidth="1"/>
    <col min="8" max="8" width="7.125" bestFit="1" customWidth="1"/>
    <col min="9" max="9" width="13" bestFit="1" customWidth="1"/>
    <col min="10" max="10" width="14.25" bestFit="1" customWidth="1"/>
    <col min="11" max="11" width="11.125" bestFit="1" customWidth="1"/>
    <col min="12" max="12" width="1.875" customWidth="1"/>
    <col min="13" max="13" width="14.25" customWidth="1"/>
    <col min="14" max="14" width="13.75" bestFit="1" customWidth="1"/>
    <col min="15" max="15" width="18.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_xlfn.IFS(AND(G3/C3&lt;=0.5,YEAR(F3)-YEAR(E3)&lt;8),"가능",AND(G3/C3&lt;=0.7,YEAR(F3)-YEAR(E3)&lt;8),"보류",OR(G3/C3&gt;0.7,YEAR(F3)-YEAR(E3)&gt;=8),"불가능")</f>
        <v>보류</v>
      </c>
      <c r="J3" s="30"/>
      <c r="K3" s="1" t="str" cm="1">
        <f t="array" ref="K3">fn대출안정성(C3,G3)</f>
        <v>안전</v>
      </c>
      <c r="M3" s="11">
        <v>0</v>
      </c>
      <c r="N3" s="12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_xlfn.IFS(AND(G4/C4&lt;=0.5,YEAR(F4)-YEAR(E4)&lt;8),"가능",AND(G4/C4&lt;=0.7,YEAR(F4)-YEAR(E4)&lt;8),"보류",OR(G4/C4&gt;0.7,YEAR(F4)-YEAR(E4)&gt;=8),"불가능")</f>
        <v>불가능</v>
      </c>
      <c r="J4" s="10"/>
      <c r="K4" s="1" t="str" cm="1">
        <f t="array" ref="K4">fn대출안정성(C4,G4)</f>
        <v>안전</v>
      </c>
      <c r="M4" s="11">
        <v>200000</v>
      </c>
      <c r="N4" s="12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_xlfn.IFS(AND(G5/C5&lt;=0.5,YEAR(F5)-YEAR(E5)&lt;8),"가능",AND(G5/C5&lt;=0.7,YEAR(F5)-YEAR(E5)&lt;8),"보류",OR(G5/C5&gt;0.7,YEAR(F5)-YEAR(E5)&gt;=8),"불가능")</f>
        <v>불가능</v>
      </c>
      <c r="J5" s="10"/>
      <c r="K5" s="1" t="str" cm="1">
        <f t="array" ref="K5">fn대출안정성(C5,G5)</f>
        <v>위험</v>
      </c>
      <c r="M5" s="11">
        <v>500000</v>
      </c>
      <c r="N5" s="12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_xlfn.IFS(AND(G6/C6&lt;=0.5,YEAR(F6)-YEAR(E6)&lt;8),"가능",AND(G6/C6&lt;=0.7,YEAR(F6)-YEAR(E6)&lt;8),"보류",OR(G6/C6&gt;0.7,YEAR(F6)-YEAR(E6)&gt;=8),"불가능")</f>
        <v>불가능</v>
      </c>
      <c r="J6" s="10"/>
      <c r="K6" s="1" t="str" cm="1">
        <f t="array" ref="K6">fn대출안정성(C6,G6)</f>
        <v>안전</v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_xlfn.IFS(AND(G7/C7&lt;=0.5,YEAR(F7)-YEAR(E7)&lt;8),"가능",AND(G7/C7&lt;=0.7,YEAR(F7)-YEAR(E7)&lt;8),"보류",OR(G7/C7&gt;0.7,YEAR(F7)-YEAR(E7)&gt;=8),"불가능")</f>
        <v>보류</v>
      </c>
      <c r="J7" s="10"/>
      <c r="K7" s="1" t="str" cm="1">
        <f t="array" ref="K7">fn대출안정성(C7,G7)</f>
        <v>안전</v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_xlfn.IFS(AND(G8/C8&lt;=0.5,YEAR(F8)-YEAR(E8)&lt;8),"가능",AND(G8/C8&lt;=0.7,YEAR(F8)-YEAR(E8)&lt;8),"보류",OR(G8/C8&gt;0.7,YEAR(F8)-YEAR(E8)&gt;=8),"불가능")</f>
        <v>불가능</v>
      </c>
      <c r="J8" s="10"/>
      <c r="K8" s="1" t="str" cm="1">
        <f t="array" ref="K8">fn대출안정성(C8,G8)</f>
        <v>안전</v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_xlfn.IFS(AND(G9/C9&lt;=0.5,YEAR(F9)-YEAR(E9)&lt;8),"가능",AND(G9/C9&lt;=0.7,YEAR(F9)-YEAR(E9)&lt;8),"보류",OR(G9/C9&gt;0.7,YEAR(F9)-YEAR(E9)&gt;=8),"불가능")</f>
        <v>불가능</v>
      </c>
      <c r="J9" s="10"/>
      <c r="K9" s="1" t="str" cm="1">
        <f t="array" ref="K9">fn대출안정성(C9,G9)</f>
        <v>안전</v>
      </c>
      <c r="M9" s="1" t="s">
        <v>22</v>
      </c>
      <c r="N9" s="5" cm="1">
        <f t="array" ref="N9">SUM(IF(($D$3:$D$30=M9)*$G$3:$G$30,$G$3:$G$30))</f>
        <v>319181000</v>
      </c>
      <c r="O9" s="13"/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_xlfn.IFS(AND(G10/C10&lt;=0.5,YEAR(F10)-YEAR(E10)&lt;8),"가능",AND(G10/C10&lt;=0.7,YEAR(F10)-YEAR(E10)&lt;8),"보류",OR(G10/C10&gt;0.7,YEAR(F10)-YEAR(E10)&gt;=8),"불가능")</f>
        <v>가능</v>
      </c>
      <c r="J10" s="10"/>
      <c r="K10" s="1" t="str" cm="1">
        <f t="array" ref="K10">fn대출안정성(C10,G10)</f>
        <v/>
      </c>
      <c r="M10" s="1" t="s">
        <v>17</v>
      </c>
      <c r="N10" s="5" cm="1">
        <f t="array" ref="N10">SUM(IF(($D$3:$D$30=M10)*$G$3:$G$30,$G$3:$G$30))</f>
        <v>205861000</v>
      </c>
      <c r="O10" s="13"/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_xlfn.IFS(AND(G11/C11&lt;=0.5,YEAR(F11)-YEAR(E11)&lt;8),"가능",AND(G11/C11&lt;=0.7,YEAR(F11)-YEAR(E11)&lt;8),"보류",OR(G11/C11&gt;0.7,YEAR(F11)-YEAR(E11)&gt;=8),"불가능")</f>
        <v>불가능</v>
      </c>
      <c r="J11" s="10"/>
      <c r="K11" s="1" t="str" cm="1">
        <f t="array" ref="K11">fn대출안정성(C11,G11)</f>
        <v>안전</v>
      </c>
      <c r="M11" s="1" t="s">
        <v>13</v>
      </c>
      <c r="N11" s="5" cm="1">
        <f t="array" ref="N11">SUM(IF(($D$3:$D$30=M11)*$G$3:$G$30,$G$3:$G$30))</f>
        <v>190963000</v>
      </c>
      <c r="O11" s="13"/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_xlfn.IFS(AND(G12/C12&lt;=0.5,YEAR(F12)-YEAR(E12)&lt;8),"가능",AND(G12/C12&lt;=0.7,YEAR(F12)-YEAR(E12)&lt;8),"보류",OR(G12/C12&gt;0.7,YEAR(F12)-YEAR(E12)&gt;=8),"불가능")</f>
        <v>불가능</v>
      </c>
      <c r="J12" s="10"/>
      <c r="K12" s="1" t="str" cm="1">
        <f t="array" ref="K12">fn대출안정성(C12,G12)</f>
        <v/>
      </c>
      <c r="M12" s="1" t="s">
        <v>10</v>
      </c>
      <c r="N12" s="5" cm="1">
        <f t="array" ref="N12">SUM(IF(($D$3:$D$30=M12)*$G$3:$G$30,$G$3:$G$30))</f>
        <v>157216000</v>
      </c>
      <c r="O12" s="13"/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_xlfn.IFS(AND(G13/C13&lt;=0.5,YEAR(F13)-YEAR(E13)&lt;8),"가능",AND(G13/C13&lt;=0.7,YEAR(F13)-YEAR(E13)&lt;8),"보류",OR(G13/C13&gt;0.7,YEAR(F13)-YEAR(E13)&gt;=8),"불가능")</f>
        <v>불가능</v>
      </c>
      <c r="J13" s="10"/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_xlfn.IFS(AND(G14/C14&lt;=0.5,YEAR(F14)-YEAR(E14)&lt;8),"가능",AND(G14/C14&lt;=0.7,YEAR(F14)-YEAR(E14)&lt;8),"보류",OR(G14/C14&gt;0.7,YEAR(F14)-YEAR(E14)&gt;=8),"불가능")</f>
        <v>보류</v>
      </c>
      <c r="J14" s="10"/>
      <c r="K14" s="1" t="str" cm="1">
        <f t="array" ref="K14">fn대출안정성(C14,G14)</f>
        <v>안전</v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_xlfn.IFS(AND(G15/C15&lt;=0.5,YEAR(F15)-YEAR(E15)&lt;8),"가능",AND(G15/C15&lt;=0.7,YEAR(F15)-YEAR(E15)&lt;8),"보류",OR(G15/C15&gt;0.7,YEAR(F15)-YEAR(E15)&gt;=8),"불가능")</f>
        <v>보류</v>
      </c>
      <c r="J15" s="10"/>
      <c r="K15" s="1" t="str" cm="1">
        <f t="array" ref="K15">fn대출안정성(C15,G15)</f>
        <v>안전</v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_xlfn.IFS(AND(G16/C16&lt;=0.5,YEAR(F16)-YEAR(E16)&lt;8),"가능",AND(G16/C16&lt;=0.7,YEAR(F16)-YEAR(E16)&lt;8),"보류",OR(G16/C16&gt;0.7,YEAR(F16)-YEAR(E16)&gt;=8),"불가능")</f>
        <v>불가능</v>
      </c>
      <c r="J16" s="10"/>
      <c r="K16" s="1" t="str" cm="1">
        <f t="array" ref="K16">fn대출안정성(C16,G16)</f>
        <v>안전</v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_xlfn.IFS(AND(G17/C17&lt;=0.5,YEAR(F17)-YEAR(E17)&lt;8),"가능",AND(G17/C17&lt;=0.7,YEAR(F17)-YEAR(E17)&lt;8),"보류",OR(G17/C17&gt;0.7,YEAR(F17)-YEAR(E17)&gt;=8),"불가능")</f>
        <v>불가능</v>
      </c>
      <c r="J17" s="10"/>
      <c r="K17" s="1" t="str" cm="1">
        <f t="array" ref="K17">fn대출안정성(C17,G17)</f>
        <v>안전</v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_xlfn.IFS(AND(G18/C18&lt;=0.5,YEAR(F18)-YEAR(E18)&lt;8),"가능",AND(G18/C18&lt;=0.7,YEAR(F18)-YEAR(E18)&lt;8),"보류",OR(G18/C18&gt;0.7,YEAR(F18)-YEAR(E18)&gt;=8),"불가능")</f>
        <v>불가능</v>
      </c>
      <c r="J18" s="10"/>
      <c r="K18" s="1" t="str" cm="1">
        <f t="array" ref="K18">fn대출안정성(C18,G18)</f>
        <v>안전</v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_xlfn.IFS(AND(G19/C19&lt;=0.5,YEAR(F19)-YEAR(E19)&lt;8),"가능",AND(G19/C19&lt;=0.7,YEAR(F19)-YEAR(E19)&lt;8),"보류",OR(G19/C19&gt;0.7,YEAR(F19)-YEAR(E19)&gt;=8),"불가능")</f>
        <v>불가능</v>
      </c>
      <c r="J19" s="10"/>
      <c r="K19" s="1" t="str" cm="1">
        <f t="array" ref="K19">fn대출안정성(C19,G19)</f>
        <v>안전</v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_xlfn.IFS(AND(G20/C20&lt;=0.5,YEAR(F20)-YEAR(E20)&lt;8),"가능",AND(G20/C20&lt;=0.7,YEAR(F20)-YEAR(E20)&lt;8),"보류",OR(G20/C20&gt;0.7,YEAR(F20)-YEAR(E20)&gt;=8),"불가능")</f>
        <v>보류</v>
      </c>
      <c r="J20" s="10"/>
      <c r="K20" s="1" t="str" cm="1">
        <f t="array" ref="K20">fn대출안정성(C20,G20)</f>
        <v>안전</v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_xlfn.IFS(AND(G21/C21&lt;=0.5,YEAR(F21)-YEAR(E21)&lt;8),"가능",AND(G21/C21&lt;=0.7,YEAR(F21)-YEAR(E21)&lt;8),"보류",OR(G21/C21&gt;0.7,YEAR(F21)-YEAR(E21)&gt;=8),"불가능")</f>
        <v>가능</v>
      </c>
      <c r="J21" s="10"/>
      <c r="K21" s="1" t="str" cm="1">
        <f t="array" ref="K21">fn대출안정성(C21,G21)</f>
        <v/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_xlfn.IFS(AND(G22/C22&lt;=0.5,YEAR(F22)-YEAR(E22)&lt;8),"가능",AND(G22/C22&lt;=0.7,YEAR(F22)-YEAR(E22)&lt;8),"보류",OR(G22/C22&gt;0.7,YEAR(F22)-YEAR(E22)&gt;=8),"불가능")</f>
        <v>보류</v>
      </c>
      <c r="J22" s="10"/>
      <c r="K22" s="1" t="str" cm="1">
        <f t="array" ref="K22">fn대출안정성(C22,G22)</f>
        <v>안전</v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_xlfn.IFS(AND(G23/C23&lt;=0.5,YEAR(F23)-YEAR(E23)&lt;8),"가능",AND(G23/C23&lt;=0.7,YEAR(F23)-YEAR(E23)&lt;8),"보류",OR(G23/C23&gt;0.7,YEAR(F23)-YEAR(E23)&gt;=8),"불가능")</f>
        <v>불가능</v>
      </c>
      <c r="J23" s="10"/>
      <c r="K23" s="1" t="str" cm="1">
        <f t="array" ref="K23">fn대출안정성(C23,G23)</f>
        <v>안전</v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_xlfn.IFS(AND(G24/C24&lt;=0.5,YEAR(F24)-YEAR(E24)&lt;8),"가능",AND(G24/C24&lt;=0.7,YEAR(F24)-YEAR(E24)&lt;8),"보류",OR(G24/C24&gt;0.7,YEAR(F24)-YEAR(E24)&gt;=8),"불가능")</f>
        <v>불가능</v>
      </c>
      <c r="J24" s="10"/>
      <c r="K24" s="1" t="str" cm="1">
        <f t="array" ref="K24">fn대출안정성(C24,G24)</f>
        <v>안전</v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_xlfn.IFS(AND(G25/C25&lt;=0.5,YEAR(F25)-YEAR(E25)&lt;8),"가능",AND(G25/C25&lt;=0.7,YEAR(F25)-YEAR(E25)&lt;8),"보류",OR(G25/C25&gt;0.7,YEAR(F25)-YEAR(E25)&gt;=8),"불가능")</f>
        <v>가능</v>
      </c>
      <c r="J25" s="10"/>
      <c r="K25" s="1" t="str" cm="1">
        <f t="array" ref="K25">fn대출안정성(C25,G25)</f>
        <v/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_xlfn.IFS(AND(G26/C26&lt;=0.5,YEAR(F26)-YEAR(E26)&lt;8),"가능",AND(G26/C26&lt;=0.7,YEAR(F26)-YEAR(E26)&lt;8),"보류",OR(G26/C26&gt;0.7,YEAR(F26)-YEAR(E26)&gt;=8),"불가능")</f>
        <v>불가능</v>
      </c>
      <c r="J26" s="10"/>
      <c r="K26" s="1" t="str" cm="1">
        <f t="array" ref="K26">fn대출안정성(C26,G26)</f>
        <v>안전</v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_xlfn.IFS(AND(G27/C27&lt;=0.5,YEAR(F27)-YEAR(E27)&lt;8),"가능",AND(G27/C27&lt;=0.7,YEAR(F27)-YEAR(E27)&lt;8),"보류",OR(G27/C27&gt;0.7,YEAR(F27)-YEAR(E27)&gt;=8),"불가능")</f>
        <v>불가능</v>
      </c>
      <c r="J27" s="10"/>
      <c r="K27" s="1" t="str" cm="1">
        <f t="array" ref="K27">fn대출안정성(C27,G27)</f>
        <v>안전</v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_xlfn.IFS(AND(G28/C28&lt;=0.5,YEAR(F28)-YEAR(E28)&lt;8),"가능",AND(G28/C28&lt;=0.7,YEAR(F28)-YEAR(E28)&lt;8),"보류",OR(G28/C28&gt;0.7,YEAR(F28)-YEAR(E28)&gt;=8),"불가능")</f>
        <v>가능</v>
      </c>
      <c r="J28" s="10"/>
      <c r="K28" s="1" t="str" cm="1">
        <f t="array" ref="K28">fn대출안정성(C28,G28)</f>
        <v/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_xlfn.IFS(AND(G29/C29&lt;=0.5,YEAR(F29)-YEAR(E29)&lt;8),"가능",AND(G29/C29&lt;=0.7,YEAR(F29)-YEAR(E29)&lt;8),"보류",OR(G29/C29&gt;0.7,YEAR(F29)-YEAR(E29)&gt;=8),"불가능")</f>
        <v>가능</v>
      </c>
      <c r="J29" s="10"/>
      <c r="K29" s="1" t="str" cm="1">
        <f t="array" ref="K29">fn대출안정성(C29,G29)</f>
        <v/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_xlfn.IFS(AND(G30/C30&lt;=0.5,YEAR(F30)-YEAR(E30)&lt;8),"가능",AND(G30/C30&lt;=0.7,YEAR(F30)-YEAR(E30)&lt;8),"보류",OR(G30/C30&gt;0.7,YEAR(F30)-YEAR(E30)&gt;=8),"불가능")</f>
        <v>가능</v>
      </c>
      <c r="J30" s="10"/>
      <c r="K30" s="1" t="str" cm="1">
        <f t="array" ref="K30">fn대출안정성(C30,G30)</f>
        <v/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F18" sqref="F18"/>
    </sheetView>
  </sheetViews>
  <sheetFormatPr defaultRowHeight="16.5"/>
  <cols>
    <col min="1" max="1" width="3.375" customWidth="1"/>
    <col min="2" max="2" width="11.25" bestFit="1" customWidth="1"/>
    <col min="3" max="3" width="16.25" bestFit="1" customWidth="1"/>
    <col min="4" max="4" width="15.25" bestFit="1" customWidth="1"/>
    <col min="5" max="6" width="13.625" bestFit="1" customWidth="1"/>
    <col min="7" max="8" width="16.625" bestFit="1" customWidth="1"/>
    <col min="9" max="9" width="21.5" bestFit="1" customWidth="1"/>
    <col min="10" max="10" width="17.375" bestFit="1" customWidth="1"/>
  </cols>
  <sheetData>
    <row r="2" spans="2:6">
      <c r="D2" s="25" t="s">
        <v>95</v>
      </c>
    </row>
    <row r="3" spans="2:6">
      <c r="B3" s="25" t="s">
        <v>3</v>
      </c>
      <c r="C3" s="25" t="s">
        <v>151</v>
      </c>
      <c r="D3" t="s">
        <v>148</v>
      </c>
      <c r="E3" t="s">
        <v>149</v>
      </c>
      <c r="F3" t="s">
        <v>150</v>
      </c>
    </row>
    <row r="4" spans="2:6">
      <c r="B4" t="s">
        <v>13</v>
      </c>
      <c r="C4" t="s">
        <v>144</v>
      </c>
      <c r="D4" s="26">
        <v>18080000</v>
      </c>
      <c r="E4" s="26">
        <v>38913000</v>
      </c>
      <c r="F4" s="26">
        <v>42420000</v>
      </c>
    </row>
    <row r="5" spans="2:6">
      <c r="C5" t="s">
        <v>145</v>
      </c>
      <c r="D5" s="27">
        <v>1.7999999999999999E-2</v>
      </c>
      <c r="E5" s="27">
        <v>4.3999999999999997E-2</v>
      </c>
      <c r="F5" s="27">
        <v>3.2600000000000004E-2</v>
      </c>
    </row>
    <row r="6" spans="2:6">
      <c r="B6" t="s">
        <v>17</v>
      </c>
      <c r="C6" t="s">
        <v>144</v>
      </c>
      <c r="D6" s="26">
        <v>24804000</v>
      </c>
      <c r="E6" s="26">
        <v>43095000</v>
      </c>
      <c r="F6" s="26">
        <v>50150000</v>
      </c>
    </row>
    <row r="7" spans="2:6">
      <c r="C7" t="s">
        <v>145</v>
      </c>
      <c r="D7" s="27">
        <v>1.2E-2</v>
      </c>
      <c r="E7" s="27">
        <v>2.8999999999999998E-2</v>
      </c>
      <c r="F7" s="27">
        <v>3.5499999999999997E-2</v>
      </c>
    </row>
    <row r="8" spans="2:6">
      <c r="B8" t="s">
        <v>10</v>
      </c>
      <c r="C8" t="s">
        <v>144</v>
      </c>
      <c r="D8" s="26">
        <v>28204000</v>
      </c>
      <c r="E8" s="26">
        <v>32595000</v>
      </c>
      <c r="F8" s="26">
        <v>46931000</v>
      </c>
    </row>
    <row r="9" spans="2:6">
      <c r="C9" t="s">
        <v>145</v>
      </c>
      <c r="D9" s="27">
        <v>3.2333333333333332E-2</v>
      </c>
      <c r="E9" s="27">
        <v>2.7E-2</v>
      </c>
      <c r="F9" s="27">
        <v>2.5999999999999999E-2</v>
      </c>
    </row>
    <row r="10" spans="2:6">
      <c r="B10" t="s">
        <v>22</v>
      </c>
      <c r="C10" t="s">
        <v>144</v>
      </c>
      <c r="D10" s="26">
        <v>37395000</v>
      </c>
      <c r="E10" s="26">
        <v>8262000</v>
      </c>
      <c r="F10" s="26">
        <v>61440000</v>
      </c>
    </row>
    <row r="11" spans="2:6">
      <c r="C11" t="s">
        <v>145</v>
      </c>
      <c r="D11" s="27">
        <v>2.9000000000000001E-2</v>
      </c>
      <c r="E11" s="27">
        <v>2.9000000000000001E-2</v>
      </c>
      <c r="F11" s="27">
        <v>3.1333333333333331E-2</v>
      </c>
    </row>
    <row r="12" spans="2:6">
      <c r="B12" t="s">
        <v>146</v>
      </c>
      <c r="D12" s="26">
        <v>37395000</v>
      </c>
      <c r="E12" s="26">
        <v>43095000</v>
      </c>
      <c r="F12" s="26">
        <v>61440000</v>
      </c>
    </row>
    <row r="13" spans="2:6">
      <c r="B13" t="s">
        <v>147</v>
      </c>
      <c r="D13" s="27">
        <v>2.642857142857143E-2</v>
      </c>
      <c r="E13" s="27">
        <v>3.0571428571428572E-2</v>
      </c>
      <c r="F13" s="27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A2" sqref="A2:G20"/>
    </sheetView>
  </sheetViews>
  <sheetFormatPr defaultRowHeight="16.5" outlineLevelRow="3"/>
  <cols>
    <col min="1" max="1" width="7.1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8">
        <v>3000000</v>
      </c>
      <c r="E3" s="28">
        <v>750000</v>
      </c>
      <c r="F3" s="28">
        <v>1500000</v>
      </c>
      <c r="G3" s="28">
        <v>4410000</v>
      </c>
    </row>
    <row r="4" spans="1:7" outlineLevel="3">
      <c r="A4" t="s">
        <v>82</v>
      </c>
      <c r="B4" t="s">
        <v>78</v>
      </c>
      <c r="C4" t="s">
        <v>81</v>
      </c>
      <c r="D4" s="28">
        <v>2500000</v>
      </c>
      <c r="E4" s="28">
        <v>650000</v>
      </c>
      <c r="F4" s="28">
        <v>1250000</v>
      </c>
      <c r="G4" s="28">
        <v>3696000</v>
      </c>
    </row>
    <row r="5" spans="1:7" outlineLevel="3">
      <c r="A5" t="s">
        <v>80</v>
      </c>
      <c r="B5" t="s">
        <v>78</v>
      </c>
      <c r="C5" t="s">
        <v>81</v>
      </c>
      <c r="D5" s="28">
        <v>2550000</v>
      </c>
      <c r="E5" s="28">
        <v>900000</v>
      </c>
      <c r="F5" s="28">
        <v>1275000</v>
      </c>
      <c r="G5" s="28">
        <v>3969000</v>
      </c>
    </row>
    <row r="6" spans="1:7" outlineLevel="3">
      <c r="A6" t="s">
        <v>83</v>
      </c>
      <c r="B6" t="s">
        <v>78</v>
      </c>
      <c r="C6" t="s">
        <v>84</v>
      </c>
      <c r="D6" s="28">
        <v>2100000</v>
      </c>
      <c r="E6" s="28">
        <v>800000</v>
      </c>
      <c r="F6" s="28">
        <v>1050000</v>
      </c>
      <c r="G6" s="28">
        <v>3318000</v>
      </c>
    </row>
    <row r="7" spans="1:7" outlineLevel="2">
      <c r="B7" s="29" t="s">
        <v>156</v>
      </c>
      <c r="D7" s="28"/>
      <c r="E7" s="28"/>
      <c r="F7" s="28"/>
      <c r="G7" s="28">
        <f>SUBTOTAL(4,G3:G6)</f>
        <v>4410000</v>
      </c>
    </row>
    <row r="8" spans="1:7" outlineLevel="1">
      <c r="B8" s="29" t="s">
        <v>152</v>
      </c>
      <c r="D8" s="28"/>
      <c r="E8" s="28"/>
      <c r="F8" s="28"/>
      <c r="G8" s="28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8">
        <v>2400000</v>
      </c>
      <c r="E9" s="28">
        <v>1200000</v>
      </c>
      <c r="F9" s="28">
        <v>1200000</v>
      </c>
      <c r="G9" s="28">
        <v>4032000</v>
      </c>
    </row>
    <row r="10" spans="1:7" outlineLevel="3">
      <c r="A10" t="s">
        <v>89</v>
      </c>
      <c r="B10" t="s">
        <v>86</v>
      </c>
      <c r="C10" t="s">
        <v>84</v>
      </c>
      <c r="D10" s="28">
        <v>2100000</v>
      </c>
      <c r="E10" s="28">
        <v>800000</v>
      </c>
      <c r="F10" s="28">
        <v>1050000</v>
      </c>
      <c r="G10" s="28">
        <v>3318000</v>
      </c>
    </row>
    <row r="11" spans="1:7" outlineLevel="3">
      <c r="A11" t="s">
        <v>88</v>
      </c>
      <c r="B11" t="s">
        <v>86</v>
      </c>
      <c r="C11" t="s">
        <v>84</v>
      </c>
      <c r="D11" s="28">
        <v>2050000</v>
      </c>
      <c r="E11" s="28">
        <v>650000</v>
      </c>
      <c r="F11" s="28">
        <v>1025000</v>
      </c>
      <c r="G11" s="28">
        <v>3129000</v>
      </c>
    </row>
    <row r="12" spans="1:7" outlineLevel="3">
      <c r="A12" t="s">
        <v>85</v>
      </c>
      <c r="B12" t="s">
        <v>86</v>
      </c>
      <c r="C12" t="s">
        <v>79</v>
      </c>
      <c r="D12" s="28">
        <v>3050000</v>
      </c>
      <c r="E12" s="28">
        <v>1000000</v>
      </c>
      <c r="F12" s="28">
        <v>1525000</v>
      </c>
      <c r="G12" s="28">
        <v>4683000</v>
      </c>
    </row>
    <row r="13" spans="1:7" outlineLevel="2">
      <c r="B13" s="29" t="s">
        <v>157</v>
      </c>
      <c r="D13" s="28"/>
      <c r="E13" s="28"/>
      <c r="F13" s="28"/>
      <c r="G13" s="28">
        <f>SUBTOTAL(4,G9:G12)</f>
        <v>4683000</v>
      </c>
    </row>
    <row r="14" spans="1:7" outlineLevel="1">
      <c r="B14" s="29" t="s">
        <v>153</v>
      </c>
      <c r="D14" s="28"/>
      <c r="E14" s="28"/>
      <c r="F14" s="28"/>
      <c r="G14" s="28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8">
        <v>2500000</v>
      </c>
      <c r="E15" s="28">
        <v>1150000</v>
      </c>
      <c r="F15" s="28">
        <v>1250000</v>
      </c>
      <c r="G15" s="28">
        <v>4116000</v>
      </c>
    </row>
    <row r="16" spans="1:7" outlineLevel="3">
      <c r="A16" t="s">
        <v>90</v>
      </c>
      <c r="B16" t="s">
        <v>91</v>
      </c>
      <c r="C16" t="s">
        <v>79</v>
      </c>
      <c r="D16" s="28">
        <v>2950000</v>
      </c>
      <c r="E16" s="28">
        <v>1000000</v>
      </c>
      <c r="F16" s="28">
        <v>1475000</v>
      </c>
      <c r="G16" s="28">
        <v>4557000</v>
      </c>
    </row>
    <row r="17" spans="2:7" outlineLevel="2">
      <c r="B17" s="29" t="s">
        <v>158</v>
      </c>
      <c r="D17" s="28"/>
      <c r="E17" s="28"/>
      <c r="F17" s="28"/>
      <c r="G17" s="28">
        <f>SUBTOTAL(4,G15:G16)</f>
        <v>4557000</v>
      </c>
    </row>
    <row r="18" spans="2:7" outlineLevel="1">
      <c r="B18" s="29" t="s">
        <v>154</v>
      </c>
      <c r="D18" s="28"/>
      <c r="E18" s="28"/>
      <c r="F18" s="28"/>
      <c r="G18" s="28">
        <f>SUBTOTAL(1,G15:G16)</f>
        <v>4336500</v>
      </c>
    </row>
    <row r="19" spans="2:7">
      <c r="B19" s="29" t="s">
        <v>159</v>
      </c>
      <c r="D19" s="28"/>
      <c r="E19" s="28"/>
      <c r="F19" s="28"/>
      <c r="G19" s="28">
        <f>SUBTOTAL(4,G3:G16)</f>
        <v>4683000</v>
      </c>
    </row>
    <row r="20" spans="2:7">
      <c r="B20" s="29" t="s">
        <v>155</v>
      </c>
      <c r="D20" s="28"/>
      <c r="E20" s="28"/>
      <c r="F20" s="28"/>
      <c r="G20" s="28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G3" sqref="G3:G14"/>
    </sheetView>
  </sheetViews>
  <sheetFormatPr defaultRowHeight="16.5"/>
  <cols>
    <col min="1" max="2" width="7.125" bestFit="1" customWidth="1"/>
    <col min="3" max="3" width="5.25" bestFit="1" customWidth="1"/>
    <col min="4" max="6" width="10.875" bestFit="1" customWidth="1"/>
    <col min="7" max="7" width="15.375" bestFit="1" customWidth="1"/>
    <col min="8" max="8" width="2.375" customWidth="1"/>
    <col min="9" max="9" width="11.2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4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4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4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4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4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4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4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4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4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4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4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4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workbookViewId="0">
      <selection activeCell="O18" sqref="O18"/>
    </sheetView>
  </sheetViews>
  <sheetFormatPr defaultRowHeight="16.5"/>
  <cols>
    <col min="1" max="1" width="3.625" customWidth="1"/>
  </cols>
  <sheetData>
    <row r="2" spans="2:6">
      <c r="B2" s="14" t="s">
        <v>125</v>
      </c>
      <c r="C2" s="14"/>
      <c r="D2" s="14"/>
      <c r="E2" s="14"/>
      <c r="F2" s="14"/>
    </row>
    <row r="3" spans="2:6">
      <c r="B3" s="14"/>
      <c r="C3" s="14"/>
      <c r="D3" s="14"/>
      <c r="E3" s="14"/>
      <c r="F3" s="15" t="s">
        <v>113</v>
      </c>
    </row>
    <row r="4" spans="2:6">
      <c r="B4" s="14" t="s">
        <v>114</v>
      </c>
      <c r="C4" s="14" t="s">
        <v>115</v>
      </c>
      <c r="D4" s="14" t="s">
        <v>116</v>
      </c>
      <c r="E4" s="14" t="s">
        <v>117</v>
      </c>
      <c r="F4" s="14" t="s">
        <v>118</v>
      </c>
    </row>
    <row r="5" spans="2:6">
      <c r="B5" s="14" t="s">
        <v>119</v>
      </c>
      <c r="C5" s="14">
        <v>2417</v>
      </c>
      <c r="D5" s="14">
        <v>3633</v>
      </c>
      <c r="E5" s="14">
        <v>3334</v>
      </c>
      <c r="F5" s="16">
        <v>0.52</v>
      </c>
    </row>
    <row r="6" spans="2:6">
      <c r="B6" s="14" t="s">
        <v>120</v>
      </c>
      <c r="C6" s="14">
        <v>730</v>
      </c>
      <c r="D6" s="14">
        <v>1282</v>
      </c>
      <c r="E6" s="14">
        <v>1026</v>
      </c>
      <c r="F6" s="16">
        <v>0.17</v>
      </c>
    </row>
    <row r="7" spans="2:6">
      <c r="B7" s="14" t="s">
        <v>121</v>
      </c>
      <c r="C7" s="14">
        <v>821</v>
      </c>
      <c r="D7" s="14">
        <v>1282</v>
      </c>
      <c r="E7" s="14">
        <v>1218</v>
      </c>
      <c r="F7" s="16">
        <v>0.18</v>
      </c>
    </row>
    <row r="8" spans="2:6">
      <c r="B8" s="14" t="s">
        <v>122</v>
      </c>
      <c r="C8" s="14">
        <v>228</v>
      </c>
      <c r="D8" s="14">
        <v>285</v>
      </c>
      <c r="E8" s="14">
        <v>449</v>
      </c>
      <c r="F8" s="16">
        <v>0.05</v>
      </c>
    </row>
    <row r="9" spans="2:6">
      <c r="B9" s="14" t="s">
        <v>123</v>
      </c>
      <c r="C9" s="14">
        <v>228</v>
      </c>
      <c r="D9" s="14">
        <v>142</v>
      </c>
      <c r="E9" s="14">
        <v>321</v>
      </c>
      <c r="F9" s="16">
        <v>0.04</v>
      </c>
    </row>
    <row r="10" spans="2:6">
      <c r="B10" s="14" t="s">
        <v>124</v>
      </c>
      <c r="C10" s="14">
        <v>137</v>
      </c>
      <c r="D10" s="14">
        <v>499</v>
      </c>
      <c r="E10" s="14">
        <v>64</v>
      </c>
      <c r="F10" s="16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>
      <selection activeCell="A4" sqref="A3:E6"/>
    </sheetView>
  </sheetViews>
  <sheetFormatPr defaultRowHeight="16.5"/>
  <cols>
    <col min="2" max="2" width="13.375" customWidth="1"/>
    <col min="3" max="3" width="15.25" customWidth="1"/>
    <col min="4" max="4" width="15.5" customWidth="1"/>
    <col min="7" max="7" width="13" bestFit="1" customWidth="1"/>
  </cols>
  <sheetData>
    <row r="1" spans="1:7" ht="19.5">
      <c r="B1" s="21" t="s">
        <v>133</v>
      </c>
      <c r="C1" s="21"/>
      <c r="D1" s="21"/>
      <c r="E1" s="19"/>
    </row>
    <row r="2" spans="1:7">
      <c r="A2" s="15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7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7" t="s">
        <v>131</v>
      </c>
    </row>
    <row r="7" spans="1:7">
      <c r="A7" s="1"/>
      <c r="B7" s="1"/>
      <c r="C7" s="1"/>
      <c r="D7" s="1"/>
      <c r="E7" s="1"/>
      <c r="G7" s="17" t="s">
        <v>140</v>
      </c>
    </row>
    <row r="8" spans="1:7">
      <c r="A8" s="1"/>
      <c r="B8" s="1"/>
      <c r="C8" s="1"/>
      <c r="D8" s="1"/>
      <c r="E8" s="1"/>
      <c r="G8" s="17" t="s">
        <v>127</v>
      </c>
    </row>
    <row r="9" spans="1:7">
      <c r="A9" s="1"/>
      <c r="B9" s="1"/>
      <c r="C9" s="1"/>
      <c r="D9" s="1"/>
      <c r="E9" s="1"/>
      <c r="G9" s="17" t="s">
        <v>141</v>
      </c>
    </row>
    <row r="10" spans="1:7">
      <c r="A10" s="1"/>
      <c r="B10" s="1"/>
      <c r="C10" s="1"/>
      <c r="D10" s="1"/>
      <c r="E10" s="1"/>
      <c r="G10" s="18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142875</xdr:colOff>
                <xdr:row>0</xdr:row>
                <xdr:rowOff>85725</xdr:rowOff>
              </from>
              <to>
                <xdr:col>6</xdr:col>
                <xdr:colOff>809625</xdr:colOff>
                <xdr:row>2</xdr:row>
                <xdr:rowOff>66675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Hayeong Son</cp:lastModifiedBy>
  <dcterms:created xsi:type="dcterms:W3CDTF">2023-07-14T11:40:39Z</dcterms:created>
  <dcterms:modified xsi:type="dcterms:W3CDTF">2024-10-07T11:57:27Z</dcterms:modified>
</cp:coreProperties>
</file>