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2급 저장\"/>
    </mc:Choice>
  </mc:AlternateContent>
  <xr:revisionPtr revIDLastSave="0" documentId="13_ncr:1_{B95E2C16-E80A-41F0-8B80-697019825FB9}" xr6:coauthVersionLast="47" xr6:coauthVersionMax="47" xr10:uidLastSave="{00000000-0000-0000-0000-000000000000}"/>
  <bookViews>
    <workbookView xWindow="-108" yWindow="-108" windowWidth="23256" windowHeight="12456" firstSheet="4" activeTab="4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3" sheetId="15" r:id="rId7"/>
    <sheet name="분석작업-2" sheetId="6" r:id="rId8"/>
    <sheet name="분석작업-3" sheetId="10" r:id="rId9"/>
    <sheet name="시나리오 피벗 테이블" sheetId="16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_FilterDatabase" localSheetId="5" hidden="1">'분석작업-1'!$A$3:$I$16</definedName>
    <definedName name="_xlnm.Criteria" localSheetId="3">'기본작업-4'!$A$14:$A$15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</definedNames>
  <calcPr calcId="191029"/>
  <pivotCaches>
    <pivotCache cacheId="14" r:id="rId13"/>
    <pivotCache cacheId="15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2" l="1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/>
  <c r="C10" i="2" a="1"/>
  <c r="C10" i="2" s="1"/>
  <c r="C11" i="2" a="1"/>
  <c r="C11" i="2"/>
  <c r="C12" i="2" a="1"/>
  <c r="C12" i="2" s="1"/>
  <c r="C3" i="2" a="1"/>
  <c r="C3" i="2" s="1"/>
  <c r="G5" i="12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E7" i="5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E20" i="5"/>
  <c r="E35" i="5" s="1"/>
  <c r="F20" i="5"/>
  <c r="F35" i="5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<sst xmlns="http://schemas.openxmlformats.org/spreadsheetml/2006/main" count="519" uniqueCount="317">
  <si>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</si>
  <si>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</si>
  <si>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</si>
  <si>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</si>
  <si>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</si>
  <si>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</si>
  <si>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</si>
  <si>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</si>
  <si>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</si>
  <si>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</si>
  <si>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</si>
  <si>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</si>
  <si>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</si>
  <si>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</si>
  <si>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</si>
  <si>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</si>
  <si>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</si>
  <si>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</si>
  <si>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</si>
  <si>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</si>
  <si>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</si>
  <si>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</si>
  <si>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</si>
  <si>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</si>
  <si>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</si>
  <si>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</si>
  <si>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</si>
  <si>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</si>
  <si>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</si>
  <si>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</si>
  <si>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</si>
  <si>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</si>
  <si>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</si>
  <si>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</si>
  <si>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</si>
  <si>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</si>
  <si>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</si>
  <si>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</si>
  <si>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</si>
  <si>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</si>
  <si>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</si>
  <si>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</si>
  <si>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</si>
  <si>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</si>
  <si>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</si>
  <si>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</si>
  <si>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</si>
  <si>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</si>
  <si>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</si>
  <si>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</si>
  <si>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</si>
  <si>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</si>
  <si>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</si>
  <si>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</si>
  <si>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</si>
  <si>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</si>
  <si>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</si>
  <si>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</si>
  <si>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</si>
  <si>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</si>
  <si>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</si>
  <si>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</si>
  <si>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</si>
  <si>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</si>
  <si>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</si>
  <si>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</si>
  <si>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</si>
  <si>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</si>
  <si>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</si>
  <si>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</si>
  <si>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</si>
  <si>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</si>
  <si>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</si>
  <si>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</si>
  <si>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</si>
  <si>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</si>
  <si>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</si>
  <si>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</si>
  <si>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</si>
  <si>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</si>
  <si>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</si>
  <si>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</si>
  <si>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</si>
  <si>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</si>
  <si>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</si>
  <si>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</si>
  <si>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</si>
  <si>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</si>
  <si>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</si>
  <si>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</si>
  <si>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</si>
  <si>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</si>
  <si>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</si>
  <si>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</si>
  <si>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</si>
  <si>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</si>
  <si>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</si>
  <si>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</si>
  <si>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</si>
  <si>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</si>
  <si>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</si>
  <si>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</si>
  <si>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</si>
  <si>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</si>
  <si>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</si>
  <si>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</si>
  <si>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</si>
  <si>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</si>
  <si>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</si>
  <si>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</si>
  <si>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</si>
  <si>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</si>
  <si>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</si>
  <si>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</si>
  <si>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</si>
  <si>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</si>
  <si>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</si>
  <si>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</si>
  <si>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</si>
  <si>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</si>
  <si>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</si>
  <si>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</si>
  <si>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</si>
  <si>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</si>
  <si>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</si>
  <si>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</si>
  <si>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</si>
  <si>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</si>
  <si>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</si>
  <si>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</si>
  <si>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</si>
  <si>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</si>
  <si>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</si>
  <si>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</si>
  <si>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</si>
  <si>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</si>
  <si>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</si>
  <si>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</si>
  <si>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</si>
  <si>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</si>
  <si>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</si>
  <si>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</si>
  <si>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</si>
  <si>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</si>
  <si>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</si>
  <si>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</si>
  <si>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</si>
  <si>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</si>
  <si>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</si>
  <si>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</si>
  <si>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</si>
  <si>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</si>
  <si>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</si>
  <si>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</si>
  <si>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</si>
  <si>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</si>
  <si>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</si>
  <si>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</si>
  <si>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</si>
  <si>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</si>
  <si>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</si>
  <si>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</si>
  <si>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</si>
  <si>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</si>
  <si>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</si>
  <si>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</si>
  <si>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</si>
  <si>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</si>
  <si>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</si>
  <si>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</si>
  <si>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</si>
  <si>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</si>
  <si>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</si>
  <si>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</si>
  <si>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</si>
  <si>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</si>
  <si>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</si>
  <si>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</si>
  <si>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</si>
  <si>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</si>
  <si>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</si>
  <si>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</si>
  <si>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</si>
  <si>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</si>
  <si>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</si>
  <si>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</si>
  <si>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</si>
  <si>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</si>
  <si>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</si>
  <si>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</si>
  <si>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</si>
  <si>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</si>
  <si>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</si>
  <si>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</si>
  <si>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</si>
  <si>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</si>
  <si>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</si>
  <si>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</si>
  <si>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</si>
  <si>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</si>
  <si>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</si>
  <si>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</si>
  <si>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</si>
  <si>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</si>
  <si>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</si>
  <si>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</si>
  <si>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</si>
  <si>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</si>
  <si>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</si>
  <si>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</si>
  <si>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</si>
  <si>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</si>
  <si>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</si>
  <si>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</si>
  <si>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</si>
  <si>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</si>
  <si>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</si>
  <si>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</si>
  <si>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</si>
  <si>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</si>
  <si>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</si>
  <si>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</si>
  <si>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</si>
  <si>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</si>
  <si>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</si>
  <si>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</si>
  <si>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</si>
  <si>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</si>
  <si>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</si>
  <si>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</si>
  <si>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</si>
  <si>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</si>
  <si>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</si>
  <si>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</si>
  <si>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</si>
  <si>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</si>
  <si>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</si>
  <si>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</si>
  <si>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</si>
  <si>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</si>
  <si>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</si>
  <si>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</si>
  <si>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</si>
  <si>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</si>
  <si>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</si>
  <si>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</si>
  <si>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</si>
  <si>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</si>
  <si>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</si>
  <si>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</si>
  <si>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</si>
  <si>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</si>
  <si>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</si>
  <si>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</si>
  <si>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</si>
  <si>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</si>
  <si>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</si>
  <si>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</si>
  <si>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</si>
  <si>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</si>
  <si>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</si>
  <si>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</si>
  <si>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</si>
  <si>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</si>
  <si>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</si>
  <si>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</si>
  <si>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</si>
  <si>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</si>
  <si>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</si>
  <si>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</si>
  <si>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</si>
  <si>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</si>
  <si>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</si>
  <si>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</si>
  <si>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</si>
  <si>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</si>
  <si>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</si>
  <si>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</si>
  <si>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</si>
  <si>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</si>
  <si>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</si>
  <si>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</si>
  <si>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</si>
  <si>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</si>
  <si>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</si>
  <si>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</si>
  <si>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</si>
  <si>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</si>
  <si>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</si>
  <si>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</si>
  <si>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</si>
  <si>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790805-148****</t>
    <phoneticPr fontId="1" type="noConversion"/>
  </si>
  <si>
    <t>740507-270****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</si>
  <si>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</si>
  <si>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</si>
  <si>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</si>
  <si>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</si>
  <si>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</si>
  <si>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</si>
  <si>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조건</t>
    <phoneticPr fontId="1" type="noConversion"/>
  </si>
  <si>
    <t>부장 요약</t>
  </si>
  <si>
    <t>과장 요약</t>
  </si>
  <si>
    <t>사원 요약</t>
  </si>
  <si>
    <t>총합계</t>
  </si>
  <si>
    <t>부장 최대</t>
  </si>
  <si>
    <t>과장 최대</t>
  </si>
  <si>
    <t>사원 최대</t>
  </si>
  <si>
    <t>전체 최대값</t>
  </si>
  <si>
    <t>행 레이블</t>
  </si>
  <si>
    <t>열 레이블</t>
  </si>
  <si>
    <t>합계 : 평점</t>
  </si>
  <si>
    <t>(모두)</t>
  </si>
  <si>
    <t>#</t>
  </si>
  <si>
    <t>이지형부장</t>
  </si>
  <si>
    <t>상여급/공제계비율인상</t>
  </si>
  <si>
    <t>상여급/공제계비율인하</t>
  </si>
  <si>
    <t>상여급비율,공제계비율 작성자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</si>
</sst>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8" formatCode="#,##0_ &quot;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2" applyAlignment="1">
      <alignment horizontal="centerContinuous" vertical="center"/>
    </xf>
    <xf numFmtId="0" fontId="2" fillId="3" borderId="0" xfId="3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8" fontId="0" fillId="0" borderId="4" xfId="0" applyNumberFormat="1" applyBorder="1">
      <alignment vertical="center"/>
    </xf>
    <xf numFmtId="9" fontId="0" fillId="0" borderId="4" xfId="0" applyNumberFormat="1" applyBorder="1" applyAlignment="1">
      <alignment horizontal="center" vertical="center"/>
    </xf>
    <xf numFmtId="0" fontId="0" fillId="0" borderId="4" xfId="0" applyBorder="1">
      <alignment vertical="center"/>
    </xf>
    <xf numFmtId="9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8" fontId="0" fillId="0" borderId="9" xfId="0" applyNumberFormat="1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662940</xdr:colOff>
          <xdr:row>9</xdr:row>
          <xdr:rowOff>213360</xdr:rowOff>
        </xdr:from>
        <xdr:to>
          <xdr:col>3</xdr:col>
          <xdr:colOff>7620</xdr:colOff>
          <xdr:row>11</xdr:row>
          <xdr:rowOff>213360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5</xdr:col>
      <xdr:colOff>716280</xdr:colOff>
      <xdr:row>11</xdr:row>
      <xdr:rowOff>205740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EFC9453C-988D-B037-2F75-4F1D2E2AFE94}"/>
            </a:ext>
          </a:extLst>
        </xdr:cNvPr>
        <xdr:cNvSpPr/>
      </xdr:nvSpPr>
      <xdr:spPr>
        <a:xfrm>
          <a:off x="2849880" y="2255520"/>
          <a:ext cx="1440180" cy="4267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  <a:endParaRPr lang="en-US" altLang="ko-KR" sz="1100"/>
        </a:p>
        <a:p>
          <a:pPr algn="ctr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61.690236805553" createdVersion="8" refreshedVersion="8" minRefreshableVersion="3" recordCount="8" xr:uid="{1BDBFADC-2CCD-44F4-89BA-70037F71A169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61.701650000003" createdVersion="8" refreshedVersion="8" minRefreshableVersion="3" recordCount="2" xr:uid="{ED0D4C2E-1477-4DE5-969E-275E6E749C04}">
  <cacheSource type="scenario"/>
  <cacheFields count="3">
    <cacheField name="상여급비율,공제계비율" numFmtId="0">
      <sharedItems containsNonDate="0" count="2">
        <s v="상여급/공제계비율인하"/>
        <s v="상여급/공제계비율인상"/>
      </sharedItems>
    </cacheField>
    <cacheField name="상여급비율,공제계비율 작성자" numFmtId="0">
      <sharedItems containsNonDate="0" count="1">
        <s v="User"/>
      </sharedItems>
    </cacheField>
    <cacheField name="결과 이지형부장" numFmtId="0">
      <sharedItems containsSemiMixedTypes="0" containsNonDate="0" containsString="0" containsNumber="1" containsInteger="1" minValue="5144000" maxValue="5620000" count="2">
        <n v="5144000"/>
        <n v="562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8B43F7-F248-407D-B7DA-AFFC6C122005}" name="피벗 테이블3" cacheId="1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D44982-30E7-466E-A40B-FE79EC19B1FA}" name="피벗 테이블4" cacheId="15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outline="1" outlineData="1" multipleFieldFilters="0" fieldListSortAscending="1">
  <location ref="A3:B5" firstHeaderRow="1" firstDataRow="1" firstDataCol="1" rowPageCount="1" colPageCount="1"/>
  <pivotFields count="3">
    <pivotField axis="axisRow" showAll="0" defaultSubtotal="0">
      <items count="2">
        <item x="1"/>
        <item x="0"/>
      </items>
    </pivotField>
    <pivotField axis="axisPage" showAll="0">
      <items count="2">
        <item x="0"/>
        <item t="default"/>
      </items>
    </pivotField>
    <pivotField dataField="1" showAll="0"/>
  </pivotFields>
  <rowFields count="1">
    <field x="0"/>
  </rowFields>
  <rowItems count="2">
    <i>
      <x/>
    </i>
    <i>
      <x v="1"/>
    </i>
  </rowItems>
  <colItems count="1">
    <i/>
  </colItems>
  <pageFields count="1">
    <pageField fld="1" hier="-1"/>
  </pageFields>
  <dataFields count="1">
    <dataField name="이지형부장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E10" sqref="E10"/>
    </sheetView>
  </sheetViews>
  <sheetFormatPr defaultRowHeight="17.399999999999999" x14ac:dyDescent="0.4"/>
  <cols>
    <col min="3" max="3" width="14.19921875" bestFit="1" customWidth="1"/>
    <col min="4" max="4" width="8.796875" customWidth="1"/>
    <col min="5" max="5" width="22.19921875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4">
      <c r="A4" s="2" t="s">
        <v>279</v>
      </c>
      <c r="B4" s="2" t="s">
        <v>285</v>
      </c>
      <c r="C4" s="2" t="s">
        <v>292</v>
      </c>
      <c r="D4" s="2" t="s">
        <v>297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280</v>
      </c>
      <c r="B5" s="2" t="s">
        <v>286</v>
      </c>
      <c r="C5" s="2" t="s">
        <v>291</v>
      </c>
      <c r="D5" s="2" t="s">
        <v>298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281</v>
      </c>
      <c r="B6" s="2" t="s">
        <v>287</v>
      </c>
      <c r="C6" s="2" t="s">
        <v>293</v>
      </c>
      <c r="D6" s="2" t="s">
        <v>298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282</v>
      </c>
      <c r="B7" s="2" t="s">
        <v>288</v>
      </c>
      <c r="C7" s="2" t="s">
        <v>294</v>
      </c>
      <c r="D7" s="2" t="s">
        <v>298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283</v>
      </c>
      <c r="B8" s="2" t="s">
        <v>289</v>
      </c>
      <c r="C8" s="2" t="s">
        <v>295</v>
      </c>
      <c r="D8" s="2" t="s">
        <v>297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284</v>
      </c>
      <c r="B9" s="2" t="s">
        <v>290</v>
      </c>
      <c r="C9" s="2" t="s">
        <v>296</v>
      </c>
      <c r="D9" s="2" t="s">
        <v>297</v>
      </c>
      <c r="E9" s="3">
        <v>42392</v>
      </c>
      <c r="F9" s="1">
        <v>670000</v>
      </c>
      <c r="G9" s="2">
        <v>125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9E1C1-A2CC-4FF2-AA2F-3E2E5314E9AF}">
  <dimension ref="A1:B5"/>
  <sheetViews>
    <sheetView workbookViewId="0">
      <selection activeCell="F18" sqref="F18"/>
    </sheetView>
  </sheetViews>
  <sheetFormatPr defaultRowHeight="17.399999999999999" x14ac:dyDescent="0.4"/>
  <cols>
    <col min="1" max="1" width="27.19921875" bestFit="1" customWidth="1"/>
    <col min="2" max="2" width="10.3984375" bestFit="1" customWidth="1"/>
  </cols>
  <sheetData>
    <row r="1" spans="1:2" x14ac:dyDescent="0.4">
      <c r="A1" s="42" t="s">
        <v>316</v>
      </c>
      <c r="B1" t="s">
        <v>311</v>
      </c>
    </row>
    <row r="3" spans="1:2" x14ac:dyDescent="0.4">
      <c r="A3" s="42" t="s">
        <v>308</v>
      </c>
      <c r="B3" t="s">
        <v>313</v>
      </c>
    </row>
    <row r="4" spans="1:2" x14ac:dyDescent="0.4">
      <c r="A4" s="43" t="s">
        <v>314</v>
      </c>
      <c r="B4" s="44">
        <v>5620000</v>
      </c>
    </row>
    <row r="5" spans="1:2" x14ac:dyDescent="0.4">
      <c r="A5" s="43" t="s">
        <v>315</v>
      </c>
      <c r="B5" s="44">
        <v>5144000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H11" sqref="H11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14" t="s">
        <v>259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4">
      <c r="A3" s="45" t="s">
        <v>197</v>
      </c>
      <c r="B3" s="46" t="s">
        <v>260</v>
      </c>
      <c r="C3" s="46" t="s">
        <v>261</v>
      </c>
      <c r="D3" s="46" t="s">
        <v>2</v>
      </c>
      <c r="E3" s="46" t="s">
        <v>32</v>
      </c>
      <c r="F3" s="46" t="s">
        <v>33</v>
      </c>
      <c r="G3" s="46" t="s">
        <v>198</v>
      </c>
      <c r="H3" s="46" t="s">
        <v>199</v>
      </c>
      <c r="I3" s="46" t="s">
        <v>200</v>
      </c>
      <c r="J3" s="46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44958</v>
      </c>
      <c r="F4" s="9">
        <v>44959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44959</v>
      </c>
      <c r="F5" s="9">
        <v>44961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44965</v>
      </c>
      <c r="F6" s="9">
        <v>44967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44970</v>
      </c>
      <c r="F7" s="9">
        <v>44971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44972</v>
      </c>
      <c r="F8" s="9">
        <v>44973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44977</v>
      </c>
      <c r="F9" s="9">
        <v>44979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0</xdr:col>
                    <xdr:colOff>662940</xdr:colOff>
                    <xdr:row>9</xdr:row>
                    <xdr:rowOff>213360</xdr:rowOff>
                  </from>
                  <to>
                    <xdr:col>3</xdr:col>
                    <xdr:colOff>7620</xdr:colOff>
                    <xdr:row>11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5" workbookViewId="0">
      <selection activeCell="J31" sqref="J31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14" t="s">
        <v>214</v>
      </c>
      <c r="B1" s="14"/>
      <c r="C1" s="14"/>
      <c r="D1" s="14"/>
      <c r="E1" s="14"/>
      <c r="F1" s="14"/>
      <c r="G1" s="14"/>
      <c r="H1" s="14"/>
      <c r="I1" s="14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K18" sqref="K18"/>
    </sheetView>
  </sheetViews>
  <sheetFormatPr defaultRowHeight="17.399999999999999" x14ac:dyDescent="0.4"/>
  <cols>
    <col min="4" max="4" width="13.8984375" bestFit="1" customWidth="1"/>
    <col min="6" max="6" width="10.19921875" bestFit="1" customWidth="1"/>
  </cols>
  <sheetData>
    <row r="1" spans="1:7" ht="25.05" customHeight="1" thickBot="1" x14ac:dyDescent="0.45">
      <c r="A1" s="18" t="s">
        <v>93</v>
      </c>
      <c r="B1" s="18"/>
      <c r="C1" s="18"/>
      <c r="D1" s="18"/>
      <c r="E1" s="18"/>
      <c r="F1" s="18"/>
      <c r="G1" s="18"/>
    </row>
    <row r="2" spans="1:7" ht="18" thickTop="1" x14ac:dyDescent="0.4"/>
    <row r="3" spans="1:7" ht="18" thickBot="1" x14ac:dyDescent="0.45">
      <c r="A3" s="19" t="s">
        <v>94</v>
      </c>
      <c r="B3" s="19" t="s">
        <v>95</v>
      </c>
      <c r="C3" s="19" t="s">
        <v>96</v>
      </c>
      <c r="D3" s="19" t="s">
        <v>97</v>
      </c>
      <c r="E3" s="19" t="s">
        <v>98</v>
      </c>
      <c r="F3" s="19" t="s">
        <v>99</v>
      </c>
      <c r="G3" s="19" t="s">
        <v>100</v>
      </c>
    </row>
    <row r="4" spans="1:7" x14ac:dyDescent="0.4">
      <c r="A4" s="22" t="s">
        <v>101</v>
      </c>
      <c r="B4" s="23">
        <v>200</v>
      </c>
      <c r="C4" s="23">
        <v>220</v>
      </c>
      <c r="D4" s="24">
        <v>26400000</v>
      </c>
      <c r="E4" s="25">
        <v>0.1</v>
      </c>
      <c r="F4" s="26">
        <v>23760000</v>
      </c>
      <c r="G4" s="27">
        <v>1.1000000000000001</v>
      </c>
    </row>
    <row r="5" spans="1:7" x14ac:dyDescent="0.4">
      <c r="A5" s="28" t="s">
        <v>64</v>
      </c>
      <c r="B5" s="6">
        <v>150</v>
      </c>
      <c r="C5" s="6">
        <v>120</v>
      </c>
      <c r="D5" s="20">
        <v>14400000</v>
      </c>
      <c r="E5" s="13">
        <v>0</v>
      </c>
      <c r="F5" s="21">
        <v>14400000</v>
      </c>
      <c r="G5" s="29">
        <v>0.8</v>
      </c>
    </row>
    <row r="6" spans="1:7" x14ac:dyDescent="0.4">
      <c r="A6" s="28" t="s">
        <v>102</v>
      </c>
      <c r="B6" s="6">
        <v>120</v>
      </c>
      <c r="C6" s="6">
        <v>100</v>
      </c>
      <c r="D6" s="20">
        <v>12000000</v>
      </c>
      <c r="E6" s="13">
        <v>0</v>
      </c>
      <c r="F6" s="21">
        <v>12000000</v>
      </c>
      <c r="G6" s="29">
        <v>0.83</v>
      </c>
    </row>
    <row r="7" spans="1:7" x14ac:dyDescent="0.4">
      <c r="A7" s="28" t="s">
        <v>103</v>
      </c>
      <c r="B7" s="6">
        <v>300</v>
      </c>
      <c r="C7" s="6">
        <v>220</v>
      </c>
      <c r="D7" s="20">
        <v>66000000</v>
      </c>
      <c r="E7" s="13">
        <v>0.2</v>
      </c>
      <c r="F7" s="21">
        <v>52800000</v>
      </c>
      <c r="G7" s="29">
        <v>0.73</v>
      </c>
    </row>
    <row r="8" spans="1:7" x14ac:dyDescent="0.4">
      <c r="A8" s="28" t="s">
        <v>104</v>
      </c>
      <c r="B8" s="6">
        <v>200</v>
      </c>
      <c r="C8" s="6">
        <v>210</v>
      </c>
      <c r="D8" s="20">
        <v>63000000</v>
      </c>
      <c r="E8" s="13">
        <v>0.2</v>
      </c>
      <c r="F8" s="21">
        <v>50400000</v>
      </c>
      <c r="G8" s="29">
        <v>1.05</v>
      </c>
    </row>
    <row r="9" spans="1:7" x14ac:dyDescent="0.4">
      <c r="A9" s="28" t="s">
        <v>105</v>
      </c>
      <c r="B9" s="6">
        <v>150</v>
      </c>
      <c r="C9" s="6">
        <v>150</v>
      </c>
      <c r="D9" s="20">
        <v>45000000</v>
      </c>
      <c r="E9" s="13">
        <v>0.15</v>
      </c>
      <c r="F9" s="21">
        <v>38250000</v>
      </c>
      <c r="G9" s="29">
        <v>1</v>
      </c>
    </row>
    <row r="10" spans="1:7" ht="18" thickBot="1" x14ac:dyDescent="0.45">
      <c r="A10" s="30" t="s">
        <v>106</v>
      </c>
      <c r="B10" s="31">
        <v>1120</v>
      </c>
      <c r="C10" s="31">
        <v>1020</v>
      </c>
      <c r="D10" s="32">
        <v>226800000</v>
      </c>
      <c r="E10" s="34"/>
      <c r="F10" s="33">
        <v>191610000</v>
      </c>
      <c r="G10" s="35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Q13" sqref="Q13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14" t="s">
        <v>107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15" t="s">
        <v>108</v>
      </c>
      <c r="B3" s="15" t="s">
        <v>109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4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opLeftCell="A3" workbookViewId="0">
      <selection activeCell="K21" sqref="K21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14" t="s">
        <v>111</v>
      </c>
      <c r="B1" s="14"/>
      <c r="C1" s="14"/>
      <c r="D1" s="14"/>
      <c r="E1" s="14"/>
      <c r="F1" s="14"/>
      <c r="G1" s="14"/>
      <c r="H1" s="14"/>
      <c r="I1" s="14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36" t="s">
        <v>299</v>
      </c>
    </row>
    <row r="15" spans="1:9" x14ac:dyDescent="0.4">
      <c r="A15" t="b">
        <f>AND(F4&gt;=AVERAGE(F4:F12),H4&lt;=50)</f>
        <v>1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abSelected="1" topLeftCell="A19" workbookViewId="0">
      <selection activeCell="A38" sqref="A38"/>
    </sheetView>
  </sheetViews>
  <sheetFormatPr defaultRowHeight="17.399999999999999" x14ac:dyDescent="0.4"/>
  <cols>
    <col min="3" max="3" width="15.59765625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">
      <c r="A3" s="6" t="s">
        <v>15</v>
      </c>
      <c r="B3" s="6" t="s">
        <v>16</v>
      </c>
      <c r="C3" s="6" t="str" cm="1">
        <f t="array" ref="C3">_xlfn.IFS(MID(A3,3,1)="1","개발",MID(A3,3,1)="2","홍보",MID(A3,3,1)&gt;="3","무역")</f>
        <v>개발</v>
      </c>
      <c r="D3" s="7">
        <v>700</v>
      </c>
      <c r="E3" s="7">
        <v>600</v>
      </c>
      <c r="G3" s="6" t="s">
        <v>249</v>
      </c>
      <c r="H3" s="10">
        <v>45081</v>
      </c>
      <c r="I3" s="6" t="str">
        <f>IF(MOD(DAY(H3),5)=0,"야간","주간")</f>
        <v>주간</v>
      </c>
    </row>
    <row r="4" spans="1:10" x14ac:dyDescent="0.4">
      <c r="A4" s="6" t="s">
        <v>17</v>
      </c>
      <c r="B4" s="6" t="s">
        <v>18</v>
      </c>
      <c r="C4" s="6" t="str" cm="1">
        <f t="array" ref="C4">_xlfn.IFS(MID(A4,3,1)="1","개발",MID(A4,3,1)="2","홍보",MID(A4,3,1)&gt;="3","무역")</f>
        <v>홍보</v>
      </c>
      <c r="D4" s="7">
        <v>650</v>
      </c>
      <c r="E4" s="7">
        <v>900</v>
      </c>
      <c r="G4" s="6" t="s">
        <v>250</v>
      </c>
      <c r="H4" s="10">
        <v>45082</v>
      </c>
      <c r="I4" s="6" t="str">
        <f t="shared" ref="I4:I12" si="0">IF(MOD(DAY(H4),5)=0,"야간","주간")</f>
        <v>야간</v>
      </c>
    </row>
    <row r="5" spans="1:10" x14ac:dyDescent="0.4">
      <c r="A5" s="6" t="s">
        <v>19</v>
      </c>
      <c r="B5" s="6" t="s">
        <v>20</v>
      </c>
      <c r="C5" s="6" t="str" cm="1">
        <f t="array" ref="C5">_xlfn.IFS(MID(A5,3,1)="1","개발",MID(A5,3,1)="2","홍보",MID(A5,3,1)&gt;="3","무역")</f>
        <v>무역</v>
      </c>
      <c r="D5" s="7">
        <v>560</v>
      </c>
      <c r="E5" s="7">
        <v>550</v>
      </c>
      <c r="G5" s="6" t="s">
        <v>251</v>
      </c>
      <c r="H5" s="10">
        <v>45083</v>
      </c>
      <c r="I5" s="6" t="str">
        <f t="shared" si="0"/>
        <v>주간</v>
      </c>
    </row>
    <row r="6" spans="1:10" x14ac:dyDescent="0.4">
      <c r="A6" s="6" t="s">
        <v>271</v>
      </c>
      <c r="B6" s="6" t="s">
        <v>21</v>
      </c>
      <c r="C6" s="6" t="str" cm="1">
        <f t="array" ref="C6">_xlfn.IFS(MID(A6,3,1)="1","개발",MID(A6,3,1)="2","홍보",MID(A6,3,1)&gt;="3","무역")</f>
        <v>무역</v>
      </c>
      <c r="D6" s="7">
        <v>430</v>
      </c>
      <c r="E6" s="7">
        <v>600</v>
      </c>
      <c r="G6" s="6" t="s">
        <v>252</v>
      </c>
      <c r="H6" s="10">
        <v>45087</v>
      </c>
      <c r="I6" s="6" t="str">
        <f t="shared" si="0"/>
        <v>야간</v>
      </c>
    </row>
    <row r="7" spans="1:10" x14ac:dyDescent="0.4">
      <c r="A7" s="6" t="s">
        <v>268</v>
      </c>
      <c r="B7" s="6" t="s">
        <v>22</v>
      </c>
      <c r="C7" s="6" t="str" cm="1">
        <f t="array" ref="C7">_xlfn.IFS(MID(A7,3,1)="1","개발",MID(A7,3,1)="2","홍보",MID(A7,3,1)&gt;="3","무역")</f>
        <v>홍보</v>
      </c>
      <c r="D7" s="7">
        <v>1260</v>
      </c>
      <c r="E7" s="7">
        <v>1250</v>
      </c>
      <c r="G7" s="6" t="s">
        <v>253</v>
      </c>
      <c r="H7" s="10">
        <v>45090</v>
      </c>
      <c r="I7" s="6" t="str">
        <f t="shared" si="0"/>
        <v>주간</v>
      </c>
    </row>
    <row r="8" spans="1:10" x14ac:dyDescent="0.4">
      <c r="A8" s="6" t="s">
        <v>23</v>
      </c>
      <c r="B8" s="6" t="s">
        <v>24</v>
      </c>
      <c r="C8" s="6" t="str" cm="1">
        <f t="array" ref="C8">_xlfn.IFS(MID(A8,3,1)="1","개발",MID(A8,3,1)="2","홍보",MID(A8,3,1)&gt;="3","무역")</f>
        <v>개발</v>
      </c>
      <c r="D8" s="7">
        <v>980</v>
      </c>
      <c r="E8" s="7">
        <v>1000</v>
      </c>
      <c r="G8" s="6" t="s">
        <v>254</v>
      </c>
      <c r="H8" s="10">
        <v>45091</v>
      </c>
      <c r="I8" s="6" t="str">
        <f t="shared" si="0"/>
        <v>주간</v>
      </c>
    </row>
    <row r="9" spans="1:10" x14ac:dyDescent="0.4">
      <c r="A9" s="6" t="s">
        <v>25</v>
      </c>
      <c r="B9" s="6" t="s">
        <v>26</v>
      </c>
      <c r="C9" s="6" t="str" cm="1">
        <f t="array" ref="C9">_xlfn.IFS(MID(A9,3,1)="1","개발",MID(A9,3,1)="2","홍보",MID(A9,3,1)&gt;="3","무역")</f>
        <v>홍보</v>
      </c>
      <c r="D9" s="7">
        <v>850</v>
      </c>
      <c r="E9" s="7">
        <v>550</v>
      </c>
      <c r="G9" s="6" t="s">
        <v>255</v>
      </c>
      <c r="H9" s="10">
        <v>45092</v>
      </c>
      <c r="I9" s="6" t="str">
        <f t="shared" si="0"/>
        <v>야간</v>
      </c>
    </row>
    <row r="10" spans="1:10" x14ac:dyDescent="0.4">
      <c r="A10" s="6" t="s">
        <v>27</v>
      </c>
      <c r="B10" s="6" t="s">
        <v>28</v>
      </c>
      <c r="C10" s="6" t="str" cm="1">
        <f t="array" ref="C10">_xlfn.IFS(MID(A10,3,1)="1","개발",MID(A10,3,1)="2","홍보",MID(A10,3,1)&gt;="3","무역")</f>
        <v>개발</v>
      </c>
      <c r="D10" s="7">
        <v>800</v>
      </c>
      <c r="E10" s="7">
        <v>1000</v>
      </c>
      <c r="G10" s="6" t="s">
        <v>256</v>
      </c>
      <c r="H10" s="10">
        <v>45094</v>
      </c>
      <c r="I10" s="6" t="str">
        <f t="shared" si="0"/>
        <v>주간</v>
      </c>
    </row>
    <row r="11" spans="1:10" x14ac:dyDescent="0.4">
      <c r="A11" s="6" t="s">
        <v>270</v>
      </c>
      <c r="B11" s="6" t="s">
        <v>29</v>
      </c>
      <c r="C11" s="6" t="str" cm="1">
        <f t="array" ref="C11">_xlfn.IFS(MID(A11,3,1)="1","개발",MID(A11,3,1)="2","홍보",MID(A11,3,1)&gt;="3","무역")</f>
        <v>무역</v>
      </c>
      <c r="D11" s="7">
        <v>600</v>
      </c>
      <c r="E11" s="7">
        <v>800</v>
      </c>
      <c r="G11" s="6" t="s">
        <v>257</v>
      </c>
      <c r="H11" s="10">
        <v>45097</v>
      </c>
      <c r="I11" s="6" t="str">
        <f t="shared" si="0"/>
        <v>야간</v>
      </c>
    </row>
    <row r="12" spans="1:10" x14ac:dyDescent="0.4">
      <c r="A12" s="6" t="s">
        <v>269</v>
      </c>
      <c r="B12" s="6" t="s">
        <v>30</v>
      </c>
      <c r="C12" s="6" t="str" cm="1">
        <f t="array" ref="C12">_xlfn.IFS(MID(A12,3,1)="1","개발",MID(A12,3,1)="2","홍보",MID(A12,3,1)&gt;="3","무역")</f>
        <v>개발</v>
      </c>
      <c r="D12" s="7">
        <v>700</v>
      </c>
      <c r="E12" s="7">
        <v>900</v>
      </c>
      <c r="G12" s="6" t="s">
        <v>258</v>
      </c>
      <c r="H12" s="10">
        <v>45098</v>
      </c>
      <c r="I12" s="6" t="str">
        <f t="shared" si="0"/>
        <v>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I16*HLOOKUP(G16&amp;RIGHT(H16,1),$H$26:$K$27,2,FALSE)</f>
        <v>960000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I17*HLOOKUP(G17&amp;RIGHT(H17,1),$H$26:$K$27,2,FALSE)</f>
        <v>760000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16" t="s">
        <v>92</v>
      </c>
      <c r="B36" s="16"/>
      <c r="C36" s="16"/>
      <c r="D36" s="16"/>
    </row>
    <row r="37" spans="1:4" x14ac:dyDescent="0.4">
      <c r="A37" s="17">
        <f>ROUND(DSUM(A26:D34,4,B26:B27),-3)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36"/>
  <sheetViews>
    <sheetView workbookViewId="0">
      <selection activeCell="K14" sqref="K14"/>
    </sheetView>
  </sheetViews>
  <sheetFormatPr defaultRowHeight="17.399999999999999" outlineLevelRow="3" x14ac:dyDescent="0.4"/>
  <sheetData>
    <row r="1" spans="1:9" ht="21" x14ac:dyDescent="0.4">
      <c r="A1" s="14" t="s">
        <v>127</v>
      </c>
      <c r="B1" s="14"/>
      <c r="C1" s="14"/>
      <c r="D1" s="14"/>
      <c r="E1" s="14"/>
      <c r="F1" s="14"/>
      <c r="G1" s="14"/>
      <c r="H1" s="14"/>
      <c r="I1" s="14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">
      <c r="A6" s="6"/>
      <c r="B6" s="6"/>
      <c r="C6" s="37" t="s">
        <v>305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4">
      <c r="A7" s="6"/>
      <c r="B7" s="6"/>
      <c r="C7" s="37" t="s">
        <v>301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">
      <c r="A10" s="6"/>
      <c r="B10" s="6"/>
      <c r="C10" s="37" t="s">
        <v>304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4">
      <c r="A11" s="6"/>
      <c r="B11" s="6"/>
      <c r="C11" s="37" t="s">
        <v>300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">
      <c r="A17" s="38"/>
      <c r="B17" s="38"/>
      <c r="C17" s="40" t="s">
        <v>306</v>
      </c>
      <c r="D17" s="38"/>
      <c r="E17" s="39"/>
      <c r="F17" s="39"/>
      <c r="G17" s="39">
        <f>SUBTOTAL(4,G12:G16)</f>
        <v>1050</v>
      </c>
      <c r="H17" s="38"/>
      <c r="I17" s="38"/>
    </row>
    <row r="18" spans="1:9" outlineLevel="1" x14ac:dyDescent="0.4">
      <c r="A18" s="38"/>
      <c r="B18" s="38"/>
      <c r="C18" s="40" t="s">
        <v>302</v>
      </c>
      <c r="D18" s="38"/>
      <c r="E18" s="39">
        <f>SUBTOTAL(9,E12:E16)</f>
        <v>3400</v>
      </c>
      <c r="F18" s="39">
        <f>SUBTOTAL(9,F12:F16)</f>
        <v>170</v>
      </c>
      <c r="G18" s="39"/>
      <c r="H18" s="38"/>
      <c r="I18" s="38"/>
    </row>
    <row r="19" spans="1:9" x14ac:dyDescent="0.4">
      <c r="A19" s="38"/>
      <c r="B19" s="38"/>
      <c r="C19" s="40" t="s">
        <v>307</v>
      </c>
      <c r="D19" s="38"/>
      <c r="E19" s="39"/>
      <c r="F19" s="39"/>
      <c r="G19" s="39">
        <f>SUBTOTAL(4,G4:G16)</f>
        <v>4800</v>
      </c>
      <c r="H19" s="38"/>
      <c r="I19" s="38"/>
    </row>
    <row r="20" spans="1:9" x14ac:dyDescent="0.4">
      <c r="A20" s="38"/>
      <c r="B20" s="38"/>
      <c r="C20" s="40" t="s">
        <v>303</v>
      </c>
      <c r="D20" s="38"/>
      <c r="E20" s="39">
        <f>SUBTOTAL(9,E4:E16)</f>
        <v>18800</v>
      </c>
      <c r="F20" s="39">
        <f>SUBTOTAL(9,F4:F16)</f>
        <v>910</v>
      </c>
      <c r="G20" s="39"/>
      <c r="H20" s="38"/>
      <c r="I20" s="38"/>
    </row>
    <row r="21" spans="1:9" hidden="1" outlineLevel="1" x14ac:dyDescent="0.4">
      <c r="A21" s="38"/>
      <c r="B21" s="38"/>
      <c r="C21" s="40"/>
      <c r="D21" s="38"/>
      <c r="E21" s="39"/>
      <c r="F21" s="39"/>
      <c r="G21" s="39"/>
      <c r="H21" s="38"/>
      <c r="I21" s="38"/>
    </row>
    <row r="22" spans="1:9" hidden="1" outlineLevel="1" x14ac:dyDescent="0.4"/>
    <row r="23" spans="1:9" hidden="1" outlineLevel="1" x14ac:dyDescent="0.4"/>
    <row r="24" spans="1:9" hidden="1" outlineLevel="1" x14ac:dyDescent="0.4"/>
    <row r="25" spans="1:9" hidden="1" outlineLevel="1" x14ac:dyDescent="0.4"/>
    <row r="26" spans="1:9" hidden="1" outlineLevel="1" x14ac:dyDescent="0.4"/>
    <row r="27" spans="1:9" hidden="1" outlineLevel="1" x14ac:dyDescent="0.4"/>
    <row r="28" spans="1:9" hidden="1" outlineLevel="1" x14ac:dyDescent="0.4"/>
    <row r="29" spans="1:9" hidden="1" outlineLevel="1" x14ac:dyDescent="0.4"/>
    <row r="30" spans="1:9" hidden="1" outlineLevel="1" x14ac:dyDescent="0.4"/>
    <row r="31" spans="1:9" hidden="1" outlineLevel="1" x14ac:dyDescent="0.4"/>
    <row r="32" spans="1:9" hidden="1" outlineLevel="1" x14ac:dyDescent="0.4"/>
    <row r="33" spans="3:6" hidden="1" outlineLevel="1" x14ac:dyDescent="0.4"/>
    <row r="34" spans="3:6" hidden="1" outlineLevel="1" x14ac:dyDescent="0.4"/>
    <row r="35" spans="3:6" hidden="1" outlineLevel="1" x14ac:dyDescent="0.4">
      <c r="C35" s="41" t="s">
        <v>303</v>
      </c>
      <c r="E35">
        <f>SUBTOTAL(9,E4:E34)</f>
        <v>18800</v>
      </c>
      <c r="F35">
        <f>SUBTOTAL(9,F4:F34)</f>
        <v>910</v>
      </c>
    </row>
    <row r="36" spans="3:6" collapsed="1" x14ac:dyDescent="0.4"/>
  </sheetData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635B1-298E-447E-92E4-2A30CE6DAEDE}">
  <dimension ref="A3:E13"/>
  <sheetViews>
    <sheetView workbookViewId="0">
      <selection activeCell="G16" sqref="G16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42" t="s">
        <v>310</v>
      </c>
      <c r="B3" s="42" t="s">
        <v>309</v>
      </c>
    </row>
    <row r="4" spans="1:5" x14ac:dyDescent="0.4">
      <c r="A4" s="42" t="s">
        <v>308</v>
      </c>
      <c r="B4" t="s">
        <v>171</v>
      </c>
      <c r="C4" t="s">
        <v>169</v>
      </c>
      <c r="D4" t="s">
        <v>167</v>
      </c>
      <c r="E4" t="s">
        <v>303</v>
      </c>
    </row>
    <row r="5" spans="1:5" x14ac:dyDescent="0.4">
      <c r="A5" s="43" t="s">
        <v>168</v>
      </c>
      <c r="B5" s="44" t="s">
        <v>312</v>
      </c>
      <c r="C5" s="44">
        <v>94</v>
      </c>
      <c r="D5" s="44" t="s">
        <v>312</v>
      </c>
      <c r="E5" s="44">
        <v>94</v>
      </c>
    </row>
    <row r="6" spans="1:5" x14ac:dyDescent="0.4">
      <c r="A6" s="43" t="s">
        <v>174</v>
      </c>
      <c r="B6" s="44" t="s">
        <v>312</v>
      </c>
      <c r="C6" s="44" t="s">
        <v>312</v>
      </c>
      <c r="D6" s="44">
        <v>89</v>
      </c>
      <c r="E6" s="44">
        <v>89</v>
      </c>
    </row>
    <row r="7" spans="1:5" x14ac:dyDescent="0.4">
      <c r="A7" s="43" t="s">
        <v>5</v>
      </c>
      <c r="B7" s="44" t="s">
        <v>312</v>
      </c>
      <c r="C7" s="44">
        <v>80</v>
      </c>
      <c r="D7" s="44" t="s">
        <v>312</v>
      </c>
      <c r="E7" s="44">
        <v>80</v>
      </c>
    </row>
    <row r="8" spans="1:5" x14ac:dyDescent="0.4">
      <c r="A8" s="43" t="s">
        <v>172</v>
      </c>
      <c r="B8" s="44" t="s">
        <v>312</v>
      </c>
      <c r="C8" s="44" t="s">
        <v>312</v>
      </c>
      <c r="D8" s="44">
        <v>70</v>
      </c>
      <c r="E8" s="44">
        <v>70</v>
      </c>
    </row>
    <row r="9" spans="1:5" x14ac:dyDescent="0.4">
      <c r="A9" s="43" t="s">
        <v>175</v>
      </c>
      <c r="B9" s="44">
        <v>93</v>
      </c>
      <c r="C9" s="44" t="s">
        <v>312</v>
      </c>
      <c r="D9" s="44" t="s">
        <v>312</v>
      </c>
      <c r="E9" s="44">
        <v>93</v>
      </c>
    </row>
    <row r="10" spans="1:5" x14ac:dyDescent="0.4">
      <c r="A10" s="43" t="s">
        <v>173</v>
      </c>
      <c r="B10" s="44">
        <v>81</v>
      </c>
      <c r="C10" s="44" t="s">
        <v>312</v>
      </c>
      <c r="D10" s="44" t="s">
        <v>312</v>
      </c>
      <c r="E10" s="44">
        <v>81</v>
      </c>
    </row>
    <row r="11" spans="1:5" x14ac:dyDescent="0.4">
      <c r="A11" s="43" t="s">
        <v>166</v>
      </c>
      <c r="B11" s="44" t="s">
        <v>312</v>
      </c>
      <c r="C11" s="44" t="s">
        <v>312</v>
      </c>
      <c r="D11" s="44">
        <v>92</v>
      </c>
      <c r="E11" s="44">
        <v>92</v>
      </c>
    </row>
    <row r="12" spans="1:5" x14ac:dyDescent="0.4">
      <c r="A12" s="43" t="s">
        <v>170</v>
      </c>
      <c r="B12" s="44">
        <v>92</v>
      </c>
      <c r="C12" s="44" t="s">
        <v>312</v>
      </c>
      <c r="D12" s="44" t="s">
        <v>312</v>
      </c>
      <c r="E12" s="44">
        <v>92</v>
      </c>
    </row>
    <row r="13" spans="1:5" x14ac:dyDescent="0.4">
      <c r="A13" s="43" t="s">
        <v>303</v>
      </c>
      <c r="B13" s="44">
        <v>266</v>
      </c>
      <c r="C13" s="44">
        <v>174</v>
      </c>
      <c r="D13" s="44">
        <v>251</v>
      </c>
      <c r="E13" s="44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A3" sqref="A3:G11"/>
    </sheetView>
  </sheetViews>
  <sheetFormatPr defaultRowHeight="17.399999999999999" x14ac:dyDescent="0.4"/>
  <sheetData>
    <row r="1" spans="1:7" ht="21" x14ac:dyDescent="0.4">
      <c r="A1" s="14" t="s">
        <v>159</v>
      </c>
      <c r="B1" s="14"/>
      <c r="C1" s="14"/>
      <c r="D1" s="14"/>
      <c r="E1" s="14"/>
      <c r="F1" s="14"/>
      <c r="G1" s="14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14" t="s">
        <v>176</v>
      </c>
      <c r="B1" s="14"/>
      <c r="C1" s="14"/>
      <c r="D1" s="14"/>
      <c r="E1" s="14"/>
      <c r="F1" s="14"/>
      <c r="G1" s="14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2380000</v>
      </c>
      <c r="E4" s="7">
        <f>C4+D4</f>
        <v>5780000</v>
      </c>
      <c r="F4" s="7">
        <f>E4*$G$16</f>
        <v>635800</v>
      </c>
      <c r="G4" s="7">
        <f>ROUND(E4-F4,-3)</f>
        <v>5144000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1400000</v>
      </c>
      <c r="E5" s="7">
        <f t="shared" ref="E5:E14" si="1">C5+D5</f>
        <v>3400000</v>
      </c>
      <c r="F5" s="7">
        <f t="shared" ref="F5:F14" si="2">E5*$G$16</f>
        <v>374000</v>
      </c>
      <c r="G5" s="7">
        <f t="shared" ref="G5:G14" si="3">ROUND(E5-F5,-3)</f>
        <v>3026000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2303000</v>
      </c>
      <c r="E6" s="7">
        <f t="shared" si="1"/>
        <v>5593000</v>
      </c>
      <c r="F6" s="7">
        <f t="shared" si="2"/>
        <v>615230</v>
      </c>
      <c r="G6" s="7">
        <f t="shared" si="3"/>
        <v>4978000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1847999.9999999998</v>
      </c>
      <c r="E7" s="7">
        <f t="shared" si="1"/>
        <v>4488000</v>
      </c>
      <c r="F7" s="7">
        <f t="shared" si="2"/>
        <v>493680</v>
      </c>
      <c r="G7" s="7">
        <f t="shared" si="3"/>
        <v>3994000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1358000</v>
      </c>
      <c r="E8" s="7">
        <f t="shared" si="1"/>
        <v>3298000</v>
      </c>
      <c r="F8" s="7">
        <f t="shared" si="2"/>
        <v>362780</v>
      </c>
      <c r="G8" s="7">
        <f t="shared" si="3"/>
        <v>2935000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1028999.9999999999</v>
      </c>
      <c r="E9" s="7">
        <f t="shared" si="1"/>
        <v>2499000</v>
      </c>
      <c r="F9" s="7">
        <f t="shared" si="2"/>
        <v>274890</v>
      </c>
      <c r="G9" s="7">
        <f t="shared" si="3"/>
        <v>2224000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1806000</v>
      </c>
      <c r="E10" s="7">
        <f t="shared" si="1"/>
        <v>4386000</v>
      </c>
      <c r="F10" s="7">
        <f t="shared" si="2"/>
        <v>482460</v>
      </c>
      <c r="G10" s="7">
        <f t="shared" si="3"/>
        <v>3904000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979999.99999999988</v>
      </c>
      <c r="E11" s="7">
        <f t="shared" si="1"/>
        <v>2380000</v>
      </c>
      <c r="F11" s="7">
        <f t="shared" si="2"/>
        <v>261800</v>
      </c>
      <c r="G11" s="7">
        <f t="shared" si="3"/>
        <v>2118000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1071000</v>
      </c>
      <c r="E12" s="7">
        <f t="shared" si="1"/>
        <v>2601000</v>
      </c>
      <c r="F12" s="7">
        <f t="shared" si="2"/>
        <v>286110</v>
      </c>
      <c r="G12" s="7">
        <f t="shared" si="3"/>
        <v>2315000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1386000</v>
      </c>
      <c r="E13" s="7">
        <f t="shared" si="1"/>
        <v>3366000</v>
      </c>
      <c r="F13" s="7">
        <f t="shared" si="2"/>
        <v>370260</v>
      </c>
      <c r="G13" s="7">
        <f t="shared" si="3"/>
        <v>2996000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1014999.9999999999</v>
      </c>
      <c r="E14" s="7">
        <f t="shared" si="1"/>
        <v>2465000</v>
      </c>
      <c r="F14" s="7">
        <f t="shared" si="2"/>
        <v>271150</v>
      </c>
      <c r="G14" s="7">
        <f t="shared" si="3"/>
        <v>2194000</v>
      </c>
    </row>
    <row r="16" spans="1:7" x14ac:dyDescent="0.4">
      <c r="A16" s="6" t="s">
        <v>193</v>
      </c>
      <c r="B16" s="6" t="s">
        <v>194</v>
      </c>
      <c r="C16" s="13">
        <v>0.7</v>
      </c>
      <c r="E16" s="6" t="s">
        <v>195</v>
      </c>
      <c r="F16" s="6" t="s">
        <v>196</v>
      </c>
      <c r="G16" s="13">
        <v>0.11</v>
      </c>
    </row>
  </sheetData>
  <scenarios current="0" show="0" sqref="G4">
    <scenario name="상여급/공제계비율인하" locked="1" count="2" user="User" comment="만든 사람 User 날짜 2024-09-26">
      <inputCells r="C16" val="0.7" numFmtId="9"/>
      <inputCells r="G16" val="0.11" numFmtId="9"/>
    </scenario>
    <scenario name="상여급/공제계비율인상" locked="1" count="2" user="User" comment="만든 사람 User 날짜 2024-09-26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6</vt:i4>
      </vt:variant>
    </vt:vector>
  </HeadingPairs>
  <TitlesOfParts>
    <vt:vector size="18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Sheet3</vt:lpstr>
      <vt:lpstr>분석작업-2</vt:lpstr>
      <vt:lpstr>분석작업-3</vt:lpstr>
      <vt:lpstr>시나리오 피벗 테이블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나영 최</cp:lastModifiedBy>
  <dcterms:created xsi:type="dcterms:W3CDTF">2023-04-27T08:01:32Z</dcterms:created>
  <dcterms:modified xsi:type="dcterms:W3CDTF">2024-09-26T08:21:02Z</dcterms:modified>
</cp:coreProperties>
</file>