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545\Desktop\"/>
    </mc:Choice>
  </mc:AlternateContent>
  <xr:revisionPtr revIDLastSave="0" documentId="8_{8C078BFF-00D8-4F16-BFC9-23949381FDD3}" xr6:coauthVersionLast="47" xr6:coauthVersionMax="47" xr10:uidLastSave="{00000000-0000-0000-0000-000000000000}"/>
  <bookViews>
    <workbookView xWindow="-120" yWindow="-120" windowWidth="29040" windowHeight="15840" firstSheet="3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3" i="2"/>
  <c r="I4" i="2"/>
  <c r="I5" i="2"/>
  <c r="I6" i="2"/>
  <c r="I7" i="2"/>
  <c r="I8" i="2"/>
  <c r="I9" i="2"/>
  <c r="I10" i="2"/>
  <c r="I11" i="2"/>
  <c r="I12" i="2"/>
  <c r="C3" i="2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A15" i="9"/>
  <c r="G5" i="12"/>
  <c r="G6" i="12"/>
  <c r="G7" i="12"/>
  <c r="G8" i="12"/>
  <c r="G9" i="12"/>
  <c r="G4" i="12"/>
  <c r="G17" i="5"/>
  <c r="G10" i="5"/>
  <c r="G19" i="5" s="1"/>
  <c r="G6" i="5"/>
  <c r="F18" i="5"/>
  <c r="E18" i="5"/>
  <c r="F11" i="5"/>
  <c r="E11" i="5"/>
  <c r="F7" i="5"/>
  <c r="F20" i="5" s="1"/>
  <c r="E7" i="5"/>
  <c r="E20" i="5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/>
  <c r="F14" i="10" s="1"/>
  <c r="D4" i="10"/>
  <c r="E4" i="10" s="1"/>
  <c r="F4" i="10" s="1"/>
  <c r="G4" i="10" l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<sst xmlns="http://schemas.openxmlformats.org/spreadsheetml/2006/main" count="529" uniqueCount="327">
  <si>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</si>
  <si>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</si>
  <si>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</si>
  <si>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</si>
  <si>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</si>
  <si>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</si>
  <si>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</si>
  <si>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</si>
  <si>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</si>
  <si>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</si>
  <si>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</si>
  <si>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</si>
  <si>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</si>
  <si>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</si>
  <si>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</si>
  <si>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</si>
  <si>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</si>
  <si>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</si>
  <si>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</si>
  <si>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</si>
  <si>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</si>
  <si>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</si>
  <si>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</si>
  <si>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</si>
  <si>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</si>
  <si>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</si>
  <si>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</si>
  <si>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</si>
  <si>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</si>
  <si>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</si>
  <si>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</si>
  <si>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</si>
  <si>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</si>
  <si>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</si>
  <si>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2" type="noConversion"/>
  </si>
  <si>
    <t>회원관리현황</t>
    <phoneticPr fontId="2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</si>
  <si>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</si>
  <si>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</si>
  <si>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</si>
  <si>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</si>
  <si>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</si>
  <si>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</si>
  <si>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</si>
  <si>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</si>
  <si>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</si>
  <si>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</si>
  <si>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</si>
  <si>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</si>
  <si>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</si>
  <si>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</si>
  <si>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</si>
  <si>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</si>
  <si>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</si>
  <si>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</si>
  <si>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</si>
  <si>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2" type="noConversion"/>
  </si>
  <si>
    <t>제품납품현황</t>
    <phoneticPr fontId="2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</si>
  <si>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</si>
  <si>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</si>
  <si>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</si>
  <si>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</si>
  <si>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</si>
  <si>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</si>
  <si>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</si>
  <si>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</si>
  <si>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</si>
  <si>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</si>
  <si>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</si>
  <si>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</si>
  <si>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</si>
  <si>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</si>
  <si>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</si>
  <si>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2" type="noConversion"/>
  </si>
  <si>
    <t>급여지급현황</t>
    <phoneticPr fontId="2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</si>
  <si>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</si>
  <si>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</si>
  <si>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</si>
  <si>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</si>
  <si>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</si>
  <si>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</si>
  <si>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</si>
  <si>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</si>
  <si>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</si>
  <si>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</si>
  <si>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</si>
  <si>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</si>
  <si>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</si>
  <si>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</si>
  <si>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</si>
  <si>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</si>
  <si>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</si>
  <si>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</si>
  <si>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</si>
  <si>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2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</si>
  <si>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</si>
  <si>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</si>
  <si>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</si>
  <si>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</si>
  <si>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</si>
  <si>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</si>
  <si>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</si>
  <si>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</si>
  <si>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</si>
  <si>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</si>
  <si>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</si>
  <si>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</si>
  <si>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</si>
  <si>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2" type="noConversion"/>
  </si>
  <si>
    <t>차량번호</t>
    <phoneticPr fontId="2" type="noConversion"/>
  </si>
  <si>
    <t>쉬는날</t>
    <phoneticPr fontId="2" type="noConversion"/>
  </si>
  <si>
    <t>O</t>
  </si>
  <si>
    <t>1분기 맥주 판매량</t>
    <phoneticPr fontId="2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</si>
  <si>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</si>
  <si>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</si>
  <si>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</si>
  <si>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</si>
  <si>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</si>
  <si>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</si>
  <si>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</si>
  <si>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</si>
  <si>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</si>
  <si>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</si>
  <si>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</si>
  <si>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</si>
  <si>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</si>
  <si>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</si>
  <si>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</si>
  <si>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2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</si>
  <si>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</si>
  <si>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</si>
  <si>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</si>
  <si>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</si>
  <si>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</si>
  <si>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</si>
  <si>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</si>
  <si>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</si>
  <si>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</si>
  <si>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</si>
  <si>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</si>
  <si>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</si>
  <si>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</si>
  <si>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</si>
  <si>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</si>
  <si>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</si>
  <si>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</si>
  <si>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</si>
  <si>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</si>
  <si>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</si>
  <si>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</si>
  <si>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</si>
  <si>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</si>
  <si>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</si>
  <si>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</si>
  <si>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</si>
  <si>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</si>
  <si>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</si>
  <si>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</si>
  <si>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</si>
  <si>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</si>
  <si>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2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</si>
  <si>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</si>
  <si>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</si>
  <si>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</si>
  <si>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</si>
  <si>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</si>
  <si>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</si>
  <si>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</si>
  <si>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</si>
  <si>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</si>
  <si>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</si>
  <si>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</si>
  <si>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</si>
  <si>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</si>
  <si>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</si>
  <si>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</si>
  <si>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</si>
  <si>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2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</si>
  <si>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</si>
  <si>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</si>
  <si>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</si>
  <si>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</si>
  <si>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</si>
  <si>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</si>
  <si>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</si>
  <si>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</si>
  <si>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</si>
  <si>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</si>
  <si>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</si>
  <si>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</si>
  <si>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</si>
  <si>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</si>
  <si>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</si>
  <si>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</si>
  <si>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2" type="noConversion"/>
  </si>
  <si>
    <t>기본급의</t>
    <phoneticPr fontId="2" type="noConversion"/>
  </si>
  <si>
    <t>공제계비율</t>
    <phoneticPr fontId="2" type="noConversion"/>
  </si>
  <si>
    <t>급여계의</t>
    <phoneticPr fontId="2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</si>
  <si>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</si>
  <si>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</si>
  <si>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</si>
  <si>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</si>
  <si>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</si>
  <si>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</si>
  <si>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</si>
  <si>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</si>
  <si>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</si>
  <si>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</si>
  <si>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</si>
  <si>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</si>
  <si>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</si>
  <si>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</si>
  <si>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</si>
  <si>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</si>
  <si>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</si>
  <si>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2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</si>
  <si>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</si>
  <si>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</si>
  <si>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</si>
  <si>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</si>
  <si>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</si>
  <si>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</si>
  <si>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</si>
  <si>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</si>
  <si>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</si>
  <si>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</si>
  <si>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</si>
  <si>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</si>
  <si>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</si>
  <si>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</si>
  <si>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</si>
  <si>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</si>
  <si>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</si>
  <si>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</si>
  <si>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</si>
  <si>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</si>
  <si>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</si>
  <si>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</si>
  <si>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</si>
  <si>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</si>
  <si>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</si>
  <si>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</si>
  <si>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</si>
  <si>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</si>
  <si>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</si>
  <si>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</si>
  <si>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2" type="noConversion"/>
  </si>
  <si>
    <t>근무</t>
    <phoneticPr fontId="2" type="noConversion"/>
  </si>
  <si>
    <t>사원명</t>
    <phoneticPr fontId="2" type="noConversion"/>
  </si>
  <si>
    <t>6월 근무계획표</t>
    <phoneticPr fontId="2" type="noConversion"/>
  </si>
  <si>
    <t>윤석남</t>
    <phoneticPr fontId="2" type="noConversion"/>
  </si>
  <si>
    <t>김미영</t>
    <phoneticPr fontId="2" type="noConversion"/>
  </si>
  <si>
    <t>안현승</t>
    <phoneticPr fontId="2" type="noConversion"/>
  </si>
  <si>
    <t>정은주</t>
    <phoneticPr fontId="2" type="noConversion"/>
  </si>
  <si>
    <t>박해수</t>
    <phoneticPr fontId="2" type="noConversion"/>
  </si>
  <si>
    <t>정성하</t>
    <phoneticPr fontId="2" type="noConversion"/>
  </si>
  <si>
    <t>심선희</t>
    <phoneticPr fontId="2" type="noConversion"/>
  </si>
  <si>
    <t>김유진</t>
    <phoneticPr fontId="2" type="noConversion"/>
  </si>
  <si>
    <t>최정욱</t>
    <phoneticPr fontId="2" type="noConversion"/>
  </si>
  <si>
    <t>이영진</t>
    <phoneticPr fontId="2" type="noConversion"/>
  </si>
  <si>
    <t>도서 대여 현황</t>
    <phoneticPr fontId="2" type="noConversion"/>
  </si>
  <si>
    <t>도서코드</t>
    <phoneticPr fontId="2" type="noConversion"/>
  </si>
  <si>
    <t>도서명</t>
    <phoneticPr fontId="2" type="noConversion"/>
  </si>
  <si>
    <t>슈퍼가르침</t>
    <phoneticPr fontId="2" type="noConversion"/>
  </si>
  <si>
    <t>푸른사자</t>
    <phoneticPr fontId="2" type="noConversion"/>
  </si>
  <si>
    <t>마음세탁소</t>
    <phoneticPr fontId="2" type="noConversion"/>
  </si>
  <si>
    <t>사소한추억</t>
    <phoneticPr fontId="2" type="noConversion"/>
  </si>
  <si>
    <t>무한계단</t>
    <phoneticPr fontId="2" type="noConversion"/>
  </si>
  <si>
    <t>흔한소통</t>
    <phoneticPr fontId="2" type="noConversion"/>
  </si>
  <si>
    <t>H-2012</t>
    <phoneticPr fontId="2" type="noConversion"/>
  </si>
  <si>
    <t>G-1857</t>
    <phoneticPr fontId="2" type="noConversion"/>
  </si>
  <si>
    <t>P-6368</t>
    <phoneticPr fontId="2" type="noConversion"/>
  </si>
  <si>
    <t>B-5103</t>
    <phoneticPr fontId="2" type="noConversion"/>
  </si>
  <si>
    <t>고객코드</t>
    <phoneticPr fontId="2" type="noConversion"/>
  </si>
  <si>
    <t>성명</t>
    <phoneticPr fontId="2" type="noConversion"/>
  </si>
  <si>
    <t>주민등록번호</t>
    <phoneticPr fontId="2" type="noConversion"/>
  </si>
  <si>
    <t>성별</t>
    <phoneticPr fontId="2" type="noConversion"/>
  </si>
  <si>
    <t>거래시작일</t>
    <phoneticPr fontId="2" type="noConversion"/>
  </si>
  <si>
    <t>주문금액</t>
    <phoneticPr fontId="2" type="noConversion"/>
  </si>
  <si>
    <t>누적점수</t>
    <phoneticPr fontId="2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</si>
  <si>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</si>
  <si>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</si>
  <si>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</si>
  <si>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</si>
  <si>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</si>
  <si>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</si>
  <si>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</si>
  <si>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</si>
  <si>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</si>
  <si>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</si>
  <si>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</si>
  <si>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</si>
  <si>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</si>
  <si>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</si>
  <si>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</si>
  <si>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</si>
  <si>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</si>
  <si>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607-12 날짜 2024-09-09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</si>
  <si>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</si>
  <si>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</si>
  <si>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</si>
  <si>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</si>
  <si>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</si>
  <si>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</si>
  <si>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</si>
  <si>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</si>
  <si>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조건</t>
    <phoneticPr fontId="2" type="noConversion"/>
  </si>
  <si>
    <t>&lt;=50</t>
    <phoneticPr fontId="2" type="noConversion"/>
  </si>
  <si>
    <t>H101</t>
    <phoneticPr fontId="2" type="noConversion"/>
  </si>
  <si>
    <t>H102</t>
    <phoneticPr fontId="2" type="noConversion"/>
  </si>
  <si>
    <t>H103</t>
    <phoneticPr fontId="2" type="noConversion"/>
  </si>
  <si>
    <t>S101</t>
    <phoneticPr fontId="2" type="noConversion"/>
  </si>
  <si>
    <t>S102</t>
    <phoneticPr fontId="2" type="noConversion"/>
  </si>
  <si>
    <t>B101</t>
    <phoneticPr fontId="2" type="noConversion"/>
  </si>
  <si>
    <t>허지혜</t>
    <phoneticPr fontId="2" type="noConversion"/>
  </si>
  <si>
    <t>김상두</t>
    <phoneticPr fontId="2" type="noConversion"/>
  </si>
  <si>
    <t>사오정</t>
    <phoneticPr fontId="2" type="noConversion"/>
  </si>
  <si>
    <t>이구처</t>
    <phoneticPr fontId="2" type="noConversion"/>
  </si>
  <si>
    <t>강수옥</t>
    <phoneticPr fontId="2" type="noConversion"/>
  </si>
  <si>
    <t>나도연</t>
    <phoneticPr fontId="2" type="noConversion"/>
  </si>
  <si>
    <t>740507-270****</t>
    <phoneticPr fontId="2" type="noConversion"/>
  </si>
  <si>
    <t>790805-148****</t>
    <phoneticPr fontId="2" type="noConversion"/>
  </si>
  <si>
    <t>820420-103****</t>
    <phoneticPr fontId="2" type="noConversion"/>
  </si>
  <si>
    <t>820525-167****</t>
    <phoneticPr fontId="2" type="noConversion"/>
  </si>
  <si>
    <t>830930-209****</t>
    <phoneticPr fontId="2" type="noConversion"/>
  </si>
  <si>
    <t>821115-212****</t>
    <phoneticPr fontId="2" type="noConversion"/>
  </si>
  <si>
    <t>여</t>
    <phoneticPr fontId="2" type="noConversion"/>
  </si>
  <si>
    <t>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</si>
</sst>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8" x14ac:knownFonts="1"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4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6" xfId="0" applyFont="1" applyFill="1" applyBorder="1" applyAlignment="1">
      <alignment horizontal="left" vertical="center"/>
    </xf>
    <xf numFmtId="0" fontId="13" fillId="5" borderId="6" xfId="0" applyFont="1" applyFill="1" applyBorder="1" applyAlignment="1">
      <alignment horizontal="left" vertical="center"/>
    </xf>
    <xf numFmtId="0" fontId="11" fillId="5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5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7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3" fillId="3" borderId="7" xfId="4" applyFont="1" applyBorder="1" applyAlignment="1">
      <alignment horizontal="center" vertical="center"/>
    </xf>
    <xf numFmtId="0" fontId="17" fillId="3" borderId="8" xfId="4" applyFont="1" applyBorder="1" applyAlignment="1">
      <alignment horizontal="center" vertical="center"/>
    </xf>
    <xf numFmtId="0" fontId="17" fillId="3" borderId="9" xfId="4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2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0" xfId="0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A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4215055A-8B91-49C8-AA10-AF53E4BC83A0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607-12" refreshedDate="45544.726176388889" createdVersion="7" refreshedVersion="7" minRefreshableVersion="3" recordCount="8" xr:uid="{ED993507-7920-4DF4-8FAC-40AAC71A46FD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C1F64A-5A99-471E-BA8E-D1210C60E971}" name="피벗 테이블1" cacheId="3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I11" sqref="I11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307</v>
      </c>
      <c r="B4" s="2" t="s">
        <v>313</v>
      </c>
      <c r="C4" s="2" t="s">
        <v>319</v>
      </c>
      <c r="D4" s="2" t="s">
        <v>325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308</v>
      </c>
      <c r="B5" s="2" t="s">
        <v>314</v>
      </c>
      <c r="C5" s="2" t="s">
        <v>320</v>
      </c>
      <c r="D5" s="2" t="s">
        <v>326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309</v>
      </c>
      <c r="B6" s="2" t="s">
        <v>315</v>
      </c>
      <c r="C6" s="2" t="s">
        <v>321</v>
      </c>
      <c r="D6" s="2" t="s">
        <v>326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310</v>
      </c>
      <c r="B7" s="2" t="s">
        <v>316</v>
      </c>
      <c r="C7" s="2" t="s">
        <v>322</v>
      </c>
      <c r="D7" s="2" t="s">
        <v>326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311</v>
      </c>
      <c r="B8" s="2" t="s">
        <v>317</v>
      </c>
      <c r="C8" s="2" t="s">
        <v>323</v>
      </c>
      <c r="D8" s="2" t="s">
        <v>325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312</v>
      </c>
      <c r="B9" s="2" t="s">
        <v>318</v>
      </c>
      <c r="C9" s="2" t="s">
        <v>324</v>
      </c>
      <c r="D9" s="2" t="s">
        <v>325</v>
      </c>
      <c r="E9" s="3">
        <v>42392</v>
      </c>
      <c r="F9" s="1">
        <v>670000</v>
      </c>
      <c r="G9" s="2">
        <v>215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B48B-F7E3-4068-B808-5543CA4E42ED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2" t="s">
        <v>298</v>
      </c>
      <c r="C2" s="33"/>
      <c r="D2" s="39"/>
      <c r="E2" s="39"/>
      <c r="F2" s="39"/>
    </row>
    <row r="3" spans="2:6" collapsed="1" x14ac:dyDescent="0.3">
      <c r="B3" s="31"/>
      <c r="C3" s="31"/>
      <c r="D3" s="40" t="s">
        <v>300</v>
      </c>
      <c r="E3" s="40" t="s">
        <v>295</v>
      </c>
      <c r="F3" s="40" t="s">
        <v>297</v>
      </c>
    </row>
    <row r="4" spans="2:6" ht="27" hidden="1" outlineLevel="1" x14ac:dyDescent="0.3">
      <c r="B4" s="35"/>
      <c r="C4" s="35"/>
      <c r="D4" s="27"/>
      <c r="E4" s="42" t="s">
        <v>296</v>
      </c>
      <c r="F4" s="42" t="s">
        <v>296</v>
      </c>
    </row>
    <row r="5" spans="2:6" x14ac:dyDescent="0.3">
      <c r="B5" s="36" t="s">
        <v>299</v>
      </c>
      <c r="C5" s="37"/>
      <c r="D5" s="34"/>
      <c r="E5" s="34"/>
      <c r="F5" s="34"/>
    </row>
    <row r="6" spans="2:6" outlineLevel="1" x14ac:dyDescent="0.3">
      <c r="B6" s="35"/>
      <c r="C6" s="35" t="s">
        <v>291</v>
      </c>
      <c r="D6" s="28">
        <v>0.8</v>
      </c>
      <c r="E6" s="41">
        <v>0.7</v>
      </c>
      <c r="F6" s="41">
        <v>0.9</v>
      </c>
    </row>
    <row r="7" spans="2:6" outlineLevel="1" x14ac:dyDescent="0.3">
      <c r="B7" s="35"/>
      <c r="C7" s="35" t="s">
        <v>292</v>
      </c>
      <c r="D7" s="28">
        <v>0.12</v>
      </c>
      <c r="E7" s="41">
        <v>0.11</v>
      </c>
      <c r="F7" s="41">
        <v>0.13</v>
      </c>
    </row>
    <row r="8" spans="2:6" x14ac:dyDescent="0.3">
      <c r="B8" s="36" t="s">
        <v>301</v>
      </c>
      <c r="C8" s="37"/>
      <c r="D8" s="34"/>
      <c r="E8" s="34"/>
      <c r="F8" s="34"/>
    </row>
    <row r="9" spans="2:6" outlineLevel="1" x14ac:dyDescent="0.3">
      <c r="B9" s="35"/>
      <c r="C9" s="35" t="s">
        <v>293</v>
      </c>
      <c r="D9" s="29">
        <v>5386000</v>
      </c>
      <c r="E9" s="29">
        <v>5144000</v>
      </c>
      <c r="F9" s="29">
        <v>5620000</v>
      </c>
    </row>
    <row r="10" spans="2:6" ht="17.25" outlineLevel="1" thickBot="1" x14ac:dyDescent="0.35">
      <c r="B10" s="38"/>
      <c r="C10" s="38" t="s">
        <v>294</v>
      </c>
      <c r="D10" s="30">
        <v>5211000</v>
      </c>
      <c r="E10" s="30">
        <v>4978000</v>
      </c>
      <c r="F10" s="30">
        <v>5438000</v>
      </c>
    </row>
    <row r="11" spans="2:6" x14ac:dyDescent="0.3">
      <c r="B11" t="s">
        <v>302</v>
      </c>
    </row>
    <row r="12" spans="2:6" x14ac:dyDescent="0.3">
      <c r="B12" t="s">
        <v>303</v>
      </c>
    </row>
    <row r="13" spans="2:6" x14ac:dyDescent="0.3">
      <c r="B13" t="s">
        <v>304</v>
      </c>
    </row>
  </sheetData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G4" sqref="G4:G9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6" t="s">
        <v>259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3">
      <c r="A3" s="43" t="s">
        <v>197</v>
      </c>
      <c r="B3" s="44" t="s">
        <v>260</v>
      </c>
      <c r="C3" s="44" t="s">
        <v>261</v>
      </c>
      <c r="D3" s="44" t="s">
        <v>2</v>
      </c>
      <c r="E3" s="44" t="s">
        <v>32</v>
      </c>
      <c r="F3" s="44" t="s">
        <v>33</v>
      </c>
      <c r="G3" s="44" t="s">
        <v>198</v>
      </c>
      <c r="H3" s="44" t="s">
        <v>199</v>
      </c>
      <c r="I3" s="44" t="s">
        <v>200</v>
      </c>
      <c r="J3" s="44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44959</v>
      </c>
      <c r="F5" s="9">
        <v>44961</v>
      </c>
      <c r="G5" s="14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44965</v>
      </c>
      <c r="F6" s="9">
        <v>44967</v>
      </c>
      <c r="G6" s="14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44970</v>
      </c>
      <c r="F7" s="9">
        <v>44971</v>
      </c>
      <c r="G7" s="14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44972</v>
      </c>
      <c r="F8" s="9">
        <v>44973</v>
      </c>
      <c r="G8" s="14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44977</v>
      </c>
      <c r="F9" s="9">
        <v>44979</v>
      </c>
      <c r="G9" s="14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abSelected="1" topLeftCell="A4" workbookViewId="0">
      <selection activeCell="N16" sqref="N16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6" t="s">
        <v>214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K13" sqref="K13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45" t="s">
        <v>93</v>
      </c>
      <c r="B1" s="45"/>
      <c r="C1" s="45"/>
      <c r="D1" s="45"/>
      <c r="E1" s="45"/>
      <c r="F1" s="45"/>
      <c r="G1" s="45"/>
    </row>
    <row r="2" spans="1:7" ht="18" thickTop="1" thickBot="1" x14ac:dyDescent="0.35"/>
    <row r="3" spans="1:7" x14ac:dyDescent="0.3">
      <c r="A3" s="48" t="s">
        <v>94</v>
      </c>
      <c r="B3" s="49" t="s">
        <v>95</v>
      </c>
      <c r="C3" s="49" t="s">
        <v>96</v>
      </c>
      <c r="D3" s="49" t="s">
        <v>97</v>
      </c>
      <c r="E3" s="49" t="s">
        <v>98</v>
      </c>
      <c r="F3" s="49" t="s">
        <v>99</v>
      </c>
      <c r="G3" s="50" t="s">
        <v>100</v>
      </c>
    </row>
    <row r="4" spans="1:7" x14ac:dyDescent="0.3">
      <c r="A4" s="51" t="s">
        <v>101</v>
      </c>
      <c r="B4" s="14">
        <v>200</v>
      </c>
      <c r="C4" s="14">
        <v>220</v>
      </c>
      <c r="D4" s="46">
        <v>26400000</v>
      </c>
      <c r="E4" s="47">
        <v>0.1</v>
      </c>
      <c r="F4" s="46">
        <v>23760000</v>
      </c>
      <c r="G4" s="52">
        <v>1.1000000000000001</v>
      </c>
    </row>
    <row r="5" spans="1:7" x14ac:dyDescent="0.3">
      <c r="A5" s="51" t="s">
        <v>64</v>
      </c>
      <c r="B5" s="14">
        <v>150</v>
      </c>
      <c r="C5" s="14">
        <v>120</v>
      </c>
      <c r="D5" s="46">
        <v>14400000</v>
      </c>
      <c r="E5" s="47">
        <v>0</v>
      </c>
      <c r="F5" s="46">
        <v>14400000</v>
      </c>
      <c r="G5" s="52">
        <v>0.8</v>
      </c>
    </row>
    <row r="6" spans="1:7" x14ac:dyDescent="0.3">
      <c r="A6" s="51" t="s">
        <v>102</v>
      </c>
      <c r="B6" s="14">
        <v>120</v>
      </c>
      <c r="C6" s="14">
        <v>100</v>
      </c>
      <c r="D6" s="46">
        <v>12000000</v>
      </c>
      <c r="E6" s="47">
        <v>0</v>
      </c>
      <c r="F6" s="46">
        <v>12000000</v>
      </c>
      <c r="G6" s="52">
        <v>0.83</v>
      </c>
    </row>
    <row r="7" spans="1:7" x14ac:dyDescent="0.3">
      <c r="A7" s="51" t="s">
        <v>103</v>
      </c>
      <c r="B7" s="14">
        <v>300</v>
      </c>
      <c r="C7" s="14">
        <v>220</v>
      </c>
      <c r="D7" s="46">
        <v>66000000</v>
      </c>
      <c r="E7" s="47">
        <v>0.2</v>
      </c>
      <c r="F7" s="46">
        <v>52800000</v>
      </c>
      <c r="G7" s="52">
        <v>0.73</v>
      </c>
    </row>
    <row r="8" spans="1:7" x14ac:dyDescent="0.3">
      <c r="A8" s="51" t="s">
        <v>104</v>
      </c>
      <c r="B8" s="14">
        <v>200</v>
      </c>
      <c r="C8" s="14">
        <v>210</v>
      </c>
      <c r="D8" s="46">
        <v>63000000</v>
      </c>
      <c r="E8" s="47">
        <v>0.2</v>
      </c>
      <c r="F8" s="46">
        <v>50400000</v>
      </c>
      <c r="G8" s="52">
        <v>1.05</v>
      </c>
    </row>
    <row r="9" spans="1:7" x14ac:dyDescent="0.3">
      <c r="A9" s="51" t="s">
        <v>105</v>
      </c>
      <c r="B9" s="14">
        <v>150</v>
      </c>
      <c r="C9" s="14">
        <v>150</v>
      </c>
      <c r="D9" s="46">
        <v>45000000</v>
      </c>
      <c r="E9" s="47">
        <v>0.15</v>
      </c>
      <c r="F9" s="46">
        <v>38250000</v>
      </c>
      <c r="G9" s="52">
        <v>1</v>
      </c>
    </row>
    <row r="10" spans="1:7" ht="17.25" thickBot="1" x14ac:dyDescent="0.35">
      <c r="A10" s="53" t="s">
        <v>106</v>
      </c>
      <c r="B10" s="54">
        <v>1120</v>
      </c>
      <c r="C10" s="54">
        <v>1020</v>
      </c>
      <c r="D10" s="55">
        <v>226800000</v>
      </c>
      <c r="E10" s="56"/>
      <c r="F10" s="55">
        <v>191610000</v>
      </c>
      <c r="G10" s="57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S20" sqref="S20"/>
    </sheetView>
  </sheetViews>
  <sheetFormatPr defaultRowHeight="16.5" x14ac:dyDescent="0.3"/>
  <cols>
    <col min="2" max="11" width="5.625" customWidth="1"/>
  </cols>
  <sheetData>
    <row r="1" spans="1:11" ht="20.25" x14ac:dyDescent="0.3">
      <c r="A1" s="16" t="s">
        <v>107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7" t="s">
        <v>108</v>
      </c>
      <c r="B3" s="17" t="s">
        <v>109</v>
      </c>
      <c r="C3" s="17"/>
      <c r="D3" s="17"/>
      <c r="E3" s="17"/>
      <c r="F3" s="17"/>
      <c r="G3" s="17"/>
      <c r="H3" s="17"/>
      <c r="I3" s="17"/>
      <c r="J3" s="17"/>
      <c r="K3" s="17"/>
    </row>
    <row r="4" spans="1:11" x14ac:dyDescent="0.3">
      <c r="A4" s="1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2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A18" sqref="A18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6" t="s">
        <v>111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58" t="s">
        <v>305</v>
      </c>
      <c r="B14" s="14" t="s">
        <v>119</v>
      </c>
    </row>
    <row r="15" spans="1:9" x14ac:dyDescent="0.3">
      <c r="A15" t="b">
        <f>F4&gt;=AVERAGE($F$4:$F$12)</f>
        <v>1</v>
      </c>
      <c r="B15" s="58" t="s">
        <v>306</v>
      </c>
    </row>
    <row r="18" spans="1:9" x14ac:dyDescent="0.3">
      <c r="A18" s="14" t="s">
        <v>112</v>
      </c>
      <c r="B18" s="14" t="s">
        <v>113</v>
      </c>
      <c r="C18" s="14" t="s">
        <v>114</v>
      </c>
      <c r="D18" s="14" t="s">
        <v>115</v>
      </c>
      <c r="E18" s="14" t="s">
        <v>116</v>
      </c>
      <c r="F18" s="14" t="s">
        <v>117</v>
      </c>
      <c r="G18" s="14" t="s">
        <v>118</v>
      </c>
      <c r="H18" s="14" t="s">
        <v>119</v>
      </c>
      <c r="I18" s="14" t="s">
        <v>120</v>
      </c>
    </row>
    <row r="19" spans="1:9" x14ac:dyDescent="0.3">
      <c r="A19" s="14" t="s">
        <v>121</v>
      </c>
      <c r="B19" s="14" t="s">
        <v>122</v>
      </c>
      <c r="C19" s="15">
        <v>55</v>
      </c>
      <c r="D19" s="15">
        <v>1150</v>
      </c>
      <c r="E19" s="15">
        <v>1196000</v>
      </c>
      <c r="F19" s="15">
        <v>1190</v>
      </c>
      <c r="G19" s="15">
        <v>1646008</v>
      </c>
      <c r="H19" s="15">
        <v>15</v>
      </c>
      <c r="I19" s="15">
        <v>408408</v>
      </c>
    </row>
    <row r="20" spans="1:9" x14ac:dyDescent="0.3">
      <c r="A20" s="14" t="s">
        <v>124</v>
      </c>
      <c r="B20" s="14" t="s">
        <v>122</v>
      </c>
      <c r="C20" s="15">
        <v>135</v>
      </c>
      <c r="D20" s="15">
        <v>1080</v>
      </c>
      <c r="E20" s="15">
        <v>1123200</v>
      </c>
      <c r="F20" s="15">
        <v>1210</v>
      </c>
      <c r="G20" s="15">
        <v>1673672</v>
      </c>
      <c r="H20" s="15">
        <v>5</v>
      </c>
      <c r="I20" s="15">
        <v>415272</v>
      </c>
    </row>
    <row r="21" spans="1:9" x14ac:dyDescent="0.3">
      <c r="A21" s="14" t="s">
        <v>124</v>
      </c>
      <c r="B21" s="14" t="s">
        <v>125</v>
      </c>
      <c r="C21" s="15">
        <v>2</v>
      </c>
      <c r="D21" s="15">
        <v>1300</v>
      </c>
      <c r="E21" s="15">
        <v>1430000</v>
      </c>
      <c r="F21" s="15">
        <v>1302</v>
      </c>
      <c r="G21" s="15">
        <v>1904826</v>
      </c>
      <c r="H21" s="15">
        <v>0</v>
      </c>
      <c r="I21" s="15">
        <v>472626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F28" sqref="F28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45081</v>
      </c>
      <c r="I3" s="6" t="str">
        <f t="shared" ref="I3:I12" si="0">IF(MOD(DAY(H3),5)=0,"야간","주간")</f>
        <v>주간</v>
      </c>
    </row>
    <row r="4" spans="1:10" x14ac:dyDescent="0.3">
      <c r="A4" s="6" t="s">
        <v>17</v>
      </c>
      <c r="B4" s="6" t="s">
        <v>18</v>
      </c>
      <c r="C4" s="14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45082</v>
      </c>
      <c r="I4" s="14" t="str">
        <f t="shared" si="0"/>
        <v>야간</v>
      </c>
    </row>
    <row r="5" spans="1:10" x14ac:dyDescent="0.3">
      <c r="A5" s="6" t="s">
        <v>19</v>
      </c>
      <c r="B5" s="6" t="s">
        <v>20</v>
      </c>
      <c r="C5" s="14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45083</v>
      </c>
      <c r="I5" s="14" t="str">
        <f t="shared" si="0"/>
        <v>주간</v>
      </c>
    </row>
    <row r="6" spans="1:10" x14ac:dyDescent="0.3">
      <c r="A6" s="6" t="s">
        <v>271</v>
      </c>
      <c r="B6" s="6" t="s">
        <v>21</v>
      </c>
      <c r="C6" s="14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45087</v>
      </c>
      <c r="I6" s="14" t="str">
        <f t="shared" si="0"/>
        <v>야간</v>
      </c>
    </row>
    <row r="7" spans="1:10" x14ac:dyDescent="0.3">
      <c r="A7" s="6" t="s">
        <v>268</v>
      </c>
      <c r="B7" s="6" t="s">
        <v>22</v>
      </c>
      <c r="C7" s="14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45090</v>
      </c>
      <c r="I7" s="14" t="str">
        <f t="shared" si="0"/>
        <v>주간</v>
      </c>
    </row>
    <row r="8" spans="1:10" x14ac:dyDescent="0.3">
      <c r="A8" s="6" t="s">
        <v>23</v>
      </c>
      <c r="B8" s="6" t="s">
        <v>24</v>
      </c>
      <c r="C8" s="14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45091</v>
      </c>
      <c r="I8" s="14" t="str">
        <f t="shared" si="0"/>
        <v>주간</v>
      </c>
    </row>
    <row r="9" spans="1:10" x14ac:dyDescent="0.3">
      <c r="A9" s="6" t="s">
        <v>25</v>
      </c>
      <c r="B9" s="6" t="s">
        <v>26</v>
      </c>
      <c r="C9" s="14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45092</v>
      </c>
      <c r="I9" s="14" t="str">
        <f t="shared" si="0"/>
        <v>야간</v>
      </c>
    </row>
    <row r="10" spans="1:10" x14ac:dyDescent="0.3">
      <c r="A10" s="6" t="s">
        <v>27</v>
      </c>
      <c r="B10" s="6" t="s">
        <v>28</v>
      </c>
      <c r="C10" s="14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45094</v>
      </c>
      <c r="I10" s="14" t="str">
        <f t="shared" si="0"/>
        <v>주간</v>
      </c>
    </row>
    <row r="11" spans="1:10" x14ac:dyDescent="0.3">
      <c r="A11" s="6" t="s">
        <v>270</v>
      </c>
      <c r="B11" s="6" t="s">
        <v>29</v>
      </c>
      <c r="C11" s="14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45097</v>
      </c>
      <c r="I11" s="14" t="str">
        <f t="shared" si="0"/>
        <v>야간</v>
      </c>
    </row>
    <row r="12" spans="1:10" x14ac:dyDescent="0.3">
      <c r="A12" s="6" t="s">
        <v>269</v>
      </c>
      <c r="B12" s="6" t="s">
        <v>30</v>
      </c>
      <c r="C12" s="14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45098</v>
      </c>
      <c r="I12" s="14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14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15">
        <f t="shared" ref="J17:J23" si="2">I17*HLOOKUP(G17&amp;RIGHT(H17,1),$H$26:$K$27,2,0)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14" t="str">
        <f t="shared" si="1"/>
        <v>And2020</v>
      </c>
      <c r="G18" s="6" t="s">
        <v>64</v>
      </c>
      <c r="H18" s="6" t="s">
        <v>63</v>
      </c>
      <c r="I18" s="6">
        <v>100</v>
      </c>
      <c r="J18" s="15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14" t="str">
        <f t="shared" si="1"/>
        <v>Chr2021</v>
      </c>
      <c r="G19" s="6" t="s">
        <v>64</v>
      </c>
      <c r="H19" s="6" t="s">
        <v>62</v>
      </c>
      <c r="I19" s="6">
        <v>90</v>
      </c>
      <c r="J19" s="15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14" t="str">
        <f t="shared" si="1"/>
        <v>Whi2017</v>
      </c>
      <c r="G20" s="6" t="s">
        <v>64</v>
      </c>
      <c r="H20" s="6" t="s">
        <v>63</v>
      </c>
      <c r="I20" s="6">
        <v>100</v>
      </c>
      <c r="J20" s="15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14" t="str">
        <f t="shared" si="1"/>
        <v>Sha2018</v>
      </c>
      <c r="G21" s="6" t="s">
        <v>61</v>
      </c>
      <c r="H21" s="6" t="s">
        <v>62</v>
      </c>
      <c r="I21" s="6">
        <v>80</v>
      </c>
      <c r="J21" s="15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14" t="str">
        <f t="shared" si="1"/>
        <v>Cam2019</v>
      </c>
      <c r="G22" s="6" t="s">
        <v>64</v>
      </c>
      <c r="H22" s="6" t="s">
        <v>62</v>
      </c>
      <c r="I22" s="6">
        <v>100</v>
      </c>
      <c r="J22" s="15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14" t="str">
        <f t="shared" si="1"/>
        <v>Dor2017</v>
      </c>
      <c r="G23" s="6" t="s">
        <v>61</v>
      </c>
      <c r="H23" s="6" t="s">
        <v>63</v>
      </c>
      <c r="I23" s="6">
        <v>90</v>
      </c>
      <c r="J23" s="15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8" t="s">
        <v>92</v>
      </c>
      <c r="B36" s="18"/>
      <c r="C36" s="18"/>
      <c r="D36" s="18"/>
    </row>
    <row r="37" spans="1:4" x14ac:dyDescent="0.3">
      <c r="A37" s="19">
        <f t="shared" ref="A37:D37" si="3">ROUND(DSUM(A26:D34,4,B26:B27),-3)</f>
        <v>13574000</v>
      </c>
      <c r="B37" s="19"/>
      <c r="C37" s="19"/>
      <c r="D37" s="19"/>
    </row>
  </sheetData>
  <mergeCells count="2">
    <mergeCell ref="A36:D36"/>
    <mergeCell ref="A37:D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A3" sqref="A3:I20"/>
    </sheetView>
  </sheetViews>
  <sheetFormatPr defaultRowHeight="16.5" outlineLevelRow="3" x14ac:dyDescent="0.3"/>
  <cols>
    <col min="3" max="3" width="11.875" bestFit="1" customWidth="1"/>
  </cols>
  <sheetData>
    <row r="1" spans="1:9" ht="20.25" x14ac:dyDescent="0.3">
      <c r="A1" s="16" t="s">
        <v>127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14"/>
      <c r="B6" s="14"/>
      <c r="C6" s="20" t="s">
        <v>283</v>
      </c>
      <c r="D6" s="14"/>
      <c r="E6" s="15"/>
      <c r="F6" s="15"/>
      <c r="G6" s="15">
        <f>SUBTOTAL(4,G4:G5)</f>
        <v>3570</v>
      </c>
      <c r="H6" s="14"/>
      <c r="I6" s="14"/>
    </row>
    <row r="7" spans="1:9" outlineLevel="1" x14ac:dyDescent="0.3">
      <c r="A7" s="14"/>
      <c r="B7" s="14"/>
      <c r="C7" s="20" t="s">
        <v>279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14"/>
      <c r="B10" s="14"/>
      <c r="C10" s="20" t="s">
        <v>284</v>
      </c>
      <c r="D10" s="14"/>
      <c r="E10" s="15"/>
      <c r="F10" s="15"/>
      <c r="G10" s="15">
        <f>SUBTOTAL(4,G8:G9)</f>
        <v>4800</v>
      </c>
      <c r="H10" s="14"/>
      <c r="I10" s="14"/>
    </row>
    <row r="11" spans="1:9" outlineLevel="1" x14ac:dyDescent="0.3">
      <c r="A11" s="14"/>
      <c r="B11" s="14"/>
      <c r="C11" s="20" t="s">
        <v>280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21"/>
      <c r="B17" s="21"/>
      <c r="C17" s="23" t="s">
        <v>285</v>
      </c>
      <c r="D17" s="21"/>
      <c r="E17" s="22"/>
      <c r="F17" s="22"/>
      <c r="G17" s="22">
        <f>SUBTOTAL(4,G12:G16)</f>
        <v>1050</v>
      </c>
      <c r="H17" s="21"/>
      <c r="I17" s="21"/>
    </row>
    <row r="18" spans="1:9" outlineLevel="1" x14ac:dyDescent="0.3">
      <c r="A18" s="21"/>
      <c r="B18" s="21"/>
      <c r="C18" s="23" t="s">
        <v>281</v>
      </c>
      <c r="D18" s="21"/>
      <c r="E18" s="22">
        <f>SUBTOTAL(9,E12:E16)</f>
        <v>3400</v>
      </c>
      <c r="F18" s="22">
        <f>SUBTOTAL(9,F12:F16)</f>
        <v>170</v>
      </c>
      <c r="G18" s="22"/>
      <c r="H18" s="21"/>
      <c r="I18" s="21"/>
    </row>
    <row r="19" spans="1:9" x14ac:dyDescent="0.3">
      <c r="A19" s="21"/>
      <c r="B19" s="21"/>
      <c r="C19" s="23" t="s">
        <v>286</v>
      </c>
      <c r="D19" s="21"/>
      <c r="E19" s="22"/>
      <c r="F19" s="22"/>
      <c r="G19" s="22">
        <f>SUBTOTAL(4,G4:G16)</f>
        <v>4800</v>
      </c>
      <c r="H19" s="21"/>
      <c r="I19" s="21"/>
    </row>
    <row r="20" spans="1:9" x14ac:dyDescent="0.3">
      <c r="A20" s="21"/>
      <c r="B20" s="21"/>
      <c r="C20" s="23" t="s">
        <v>282</v>
      </c>
      <c r="D20" s="21"/>
      <c r="E20" s="22">
        <f>SUBTOTAL(9,E4:E16)</f>
        <v>18800</v>
      </c>
      <c r="F20" s="22">
        <f>SUBTOTAL(9,F4:F16)</f>
        <v>910</v>
      </c>
      <c r="G20" s="22"/>
      <c r="H20" s="21"/>
      <c r="I20" s="21"/>
    </row>
  </sheetData>
  <sortState xmlns:xlrd2="http://schemas.microsoft.com/office/spreadsheetml/2017/richdata2" ref="A4:I16">
    <sortCondition ref="C4:C16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BC1E6-0803-46DD-9926-A7714BB74956}">
  <dimension ref="A3:E13"/>
  <sheetViews>
    <sheetView workbookViewId="0">
      <selection activeCell="A3" sqref="A3:E1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24" t="s">
        <v>289</v>
      </c>
      <c r="B3" s="24" t="s">
        <v>288</v>
      </c>
    </row>
    <row r="4" spans="1:5" x14ac:dyDescent="0.3">
      <c r="A4" s="24" t="s">
        <v>287</v>
      </c>
      <c r="B4" t="s">
        <v>171</v>
      </c>
      <c r="C4" t="s">
        <v>169</v>
      </c>
      <c r="D4" t="s">
        <v>167</v>
      </c>
      <c r="E4" t="s">
        <v>282</v>
      </c>
    </row>
    <row r="5" spans="1:5" x14ac:dyDescent="0.3">
      <c r="A5" s="25" t="s">
        <v>168</v>
      </c>
      <c r="B5" s="26" t="s">
        <v>290</v>
      </c>
      <c r="C5" s="26">
        <v>94</v>
      </c>
      <c r="D5" s="26" t="s">
        <v>290</v>
      </c>
      <c r="E5" s="26">
        <v>94</v>
      </c>
    </row>
    <row r="6" spans="1:5" x14ac:dyDescent="0.3">
      <c r="A6" s="25" t="s">
        <v>174</v>
      </c>
      <c r="B6" s="26" t="s">
        <v>290</v>
      </c>
      <c r="C6" s="26" t="s">
        <v>290</v>
      </c>
      <c r="D6" s="26">
        <v>89</v>
      </c>
      <c r="E6" s="26">
        <v>89</v>
      </c>
    </row>
    <row r="7" spans="1:5" x14ac:dyDescent="0.3">
      <c r="A7" s="25" t="s">
        <v>5</v>
      </c>
      <c r="B7" s="26" t="s">
        <v>290</v>
      </c>
      <c r="C7" s="26">
        <v>80</v>
      </c>
      <c r="D7" s="26" t="s">
        <v>290</v>
      </c>
      <c r="E7" s="26">
        <v>80</v>
      </c>
    </row>
    <row r="8" spans="1:5" x14ac:dyDescent="0.3">
      <c r="A8" s="25" t="s">
        <v>172</v>
      </c>
      <c r="B8" s="26" t="s">
        <v>290</v>
      </c>
      <c r="C8" s="26" t="s">
        <v>290</v>
      </c>
      <c r="D8" s="26">
        <v>70</v>
      </c>
      <c r="E8" s="26">
        <v>70</v>
      </c>
    </row>
    <row r="9" spans="1:5" x14ac:dyDescent="0.3">
      <c r="A9" s="25" t="s">
        <v>175</v>
      </c>
      <c r="B9" s="26">
        <v>93</v>
      </c>
      <c r="C9" s="26" t="s">
        <v>290</v>
      </c>
      <c r="D9" s="26" t="s">
        <v>290</v>
      </c>
      <c r="E9" s="26">
        <v>93</v>
      </c>
    </row>
    <row r="10" spans="1:5" x14ac:dyDescent="0.3">
      <c r="A10" s="25" t="s">
        <v>173</v>
      </c>
      <c r="B10" s="26">
        <v>81</v>
      </c>
      <c r="C10" s="26" t="s">
        <v>290</v>
      </c>
      <c r="D10" s="26" t="s">
        <v>290</v>
      </c>
      <c r="E10" s="26">
        <v>81</v>
      </c>
    </row>
    <row r="11" spans="1:5" x14ac:dyDescent="0.3">
      <c r="A11" s="25" t="s">
        <v>166</v>
      </c>
      <c r="B11" s="26" t="s">
        <v>290</v>
      </c>
      <c r="C11" s="26" t="s">
        <v>290</v>
      </c>
      <c r="D11" s="26">
        <v>92</v>
      </c>
      <c r="E11" s="26">
        <v>92</v>
      </c>
    </row>
    <row r="12" spans="1:5" x14ac:dyDescent="0.3">
      <c r="A12" s="25" t="s">
        <v>170</v>
      </c>
      <c r="B12" s="26">
        <v>92</v>
      </c>
      <c r="C12" s="26" t="s">
        <v>290</v>
      </c>
      <c r="D12" s="26" t="s">
        <v>290</v>
      </c>
      <c r="E12" s="26">
        <v>92</v>
      </c>
    </row>
    <row r="13" spans="1:5" x14ac:dyDescent="0.3">
      <c r="A13" s="25" t="s">
        <v>282</v>
      </c>
      <c r="B13" s="26">
        <v>266</v>
      </c>
      <c r="C13" s="26">
        <v>174</v>
      </c>
      <c r="D13" s="26">
        <v>251</v>
      </c>
      <c r="E13" s="26">
        <v>691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3" sqref="A3:G11"/>
    </sheetView>
  </sheetViews>
  <sheetFormatPr defaultRowHeight="16.5" x14ac:dyDescent="0.3"/>
  <sheetData>
    <row r="1" spans="1:7" ht="20.25" x14ac:dyDescent="0.3">
      <c r="A1" s="16" t="s">
        <v>159</v>
      </c>
      <c r="B1" s="16"/>
      <c r="C1" s="16"/>
      <c r="D1" s="16"/>
      <c r="E1" s="16"/>
      <c r="F1" s="16"/>
      <c r="G1" s="16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6" t="s">
        <v>176</v>
      </c>
      <c r="B1" s="16"/>
      <c r="C1" s="16"/>
      <c r="D1" s="16"/>
      <c r="E1" s="16"/>
      <c r="F1" s="16"/>
      <c r="G1" s="16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607-12" comment="만든 사람 607-12 날짜 2024-09-09">
      <inputCells r="C16" val="0.7" numFmtId="9"/>
      <inputCells r="G16" val="0.11" numFmtId="9"/>
    </scenario>
    <scenario name="상여급/공제계비율인상" locked="1" count="2" user="607-12" comment="만든 사람 607-12 날짜 2024-09-09">
      <inputCells r="C16" val="0.9" numFmtId="9"/>
      <inputCells r="G16" val="0.13" numFmtId="9"/>
    </scenario>
  </scenarios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607-12</cp:lastModifiedBy>
  <dcterms:created xsi:type="dcterms:W3CDTF">2023-04-27T08:01:32Z</dcterms:created>
  <dcterms:modified xsi:type="dcterms:W3CDTF">2024-09-09T08:52:44Z</dcterms:modified>
</cp:coreProperties>
</file>