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vlclw\Desktop\시나공 컴활 1급 실기\01 엑셀\03 기본모의고사\"/>
    </mc:Choice>
  </mc:AlternateContent>
  <xr:revisionPtr revIDLastSave="0" documentId="13_ncr:1_{70F198AB-4E9E-473A-BB4B-76EC50029AF5}" xr6:coauthVersionLast="47" xr6:coauthVersionMax="47" xr10:uidLastSave="{00000000-0000-0000-0000-000000000000}"/>
  <bookViews>
    <workbookView xWindow="-120" yWindow="-120" windowWidth="29040" windowHeight="15840" tabRatio="806" activeTab="5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2" l="1" a="1"/>
  <c r="E7" i="2" s="1"/>
  <c r="F7" i="2" a="1"/>
  <c r="F7" i="2" s="1"/>
  <c r="G7" i="2" a="1"/>
  <c r="G7" i="2" s="1"/>
  <c r="H7" i="2" a="1"/>
  <c r="H7" i="2" s="1"/>
  <c r="E8" i="2" a="1"/>
  <c r="E8" i="2" s="1"/>
  <c r="F8" i="2" a="1"/>
  <c r="F8" i="2" s="1"/>
  <c r="G8" i="2" a="1"/>
  <c r="G8" i="2" s="1"/>
  <c r="H8" i="2" a="1"/>
  <c r="H8" i="2" s="1"/>
  <c r="E9" i="2" a="1"/>
  <c r="E9" i="2" s="1"/>
  <c r="F9" i="2" a="1"/>
  <c r="F9" i="2" s="1"/>
  <c r="G9" i="2" a="1"/>
  <c r="G9" i="2" s="1"/>
  <c r="H9" i="2" a="1"/>
  <c r="H9" i="2" s="1"/>
  <c r="D8" i="2" a="1"/>
  <c r="D8" i="2" s="1"/>
  <c r="D9" i="2" a="1"/>
  <c r="D9" i="2" s="1"/>
  <c r="D7" i="2" a="1"/>
  <c r="D7" i="2" s="1"/>
  <c r="G35" i="2"/>
  <c r="G36" i="2"/>
  <c r="G37" i="2"/>
  <c r="G38" i="2"/>
  <c r="G39" i="2"/>
  <c r="G40" i="2"/>
  <c r="G34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13" i="2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E36" i="2" a="1"/>
  <c r="E37" i="2" a="1"/>
  <c r="E38" i="2" a="1"/>
  <c r="E39" i="2" a="1"/>
  <c r="E40" i="2" a="1"/>
  <c r="E34" i="2" a="1"/>
  <c r="E35" i="2" a="1"/>
  <c r="E40" i="2" l="1"/>
  <c r="E39" i="2"/>
  <c r="E38" i="2"/>
  <c r="E37" i="2"/>
  <c r="E36" i="2"/>
  <c r="E35" i="2"/>
  <c r="E34" i="2"/>
  <c r="F24" i="2"/>
  <c r="F23" i="2"/>
  <c r="F21" i="2"/>
  <c r="F22" i="2"/>
  <c r="F20" i="2"/>
  <c r="F19" i="2"/>
  <c r="F30" i="2"/>
  <c r="F18" i="2"/>
  <c r="F29" i="2"/>
  <c r="F17" i="2"/>
  <c r="F28" i="2"/>
  <c r="F16" i="2"/>
  <c r="F27" i="2"/>
  <c r="F15" i="2"/>
  <c r="F26" i="2"/>
  <c r="F14" i="2"/>
  <c r="F25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1B61AB-846B-41B3-9F82-D2A356AAAAAA}" name="MS Access Database_Query" type="1" refreshedVersion="8" background="1">
    <dbPr connection="DSN=MS Access Database;DBQ=C:\Users\vlclw\Desktop\시나공 컴활 1급 실기\01 엑셀\03 기본모의고사\가전판매내역.accdb;DefaultDir=C:\Users\vlclw\Desktop\시나공 컴활 1급 실기\01 엑셀\03 기본모의고사;DriverId=25;FIL=MS Access;MaxBufferSize=2048;PageTimeout=5;" command="SELECT 제품.제품명, 제품.분류코드, 판매현황.주문시간, 판매현황.수량, 판매현황.판매금액_x000d__x000a_FROM 제품 제품, 판매현황 판매현황_x000d__x000a_WHERE 제품.모델명 = 판매현황.모델명"/>
  </connection>
  <connection id="2" xr16:uid="{83D7B315-5715-43F4-BE2D-F698F8E770A5}" name="MS Access Database_Query1" type="1" refreshedVersion="8" background="1">
    <dbPr connection="DSN=MS Access Database;DBQ=C:\Users\vlclw\Desktop\시나공 컴활 1급 실기\01 엑셀\03 기본모의고사\가전판매내역.accdb;DefaultDir=C:\Users\vlclw\Desktop\시나공 컴활 1급 실기\01 엑셀\03 기본모의고사;DriverId=25;FIL=MS Access;MaxBufferSize=2048;PageTimeout=5;" command="SELECT 제품.제품명, 제품.분류코드, 판매현황.주문시간, 판매현황.수량, 판매현황.판매금액_x000d__x000a_FROM 제품 제품, 판매현황 판매현황_x000d__x000a_WHERE 제품.모델명 = 판매현황.모델명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<sst xmlns="http://schemas.openxmlformats.org/spreadsheetml/2006/main" count="367" uniqueCount="199">
  <si>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</si>
  <si>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</si>
  <si>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</si>
  <si>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</si>
  <si>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</si>
  <si>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</si>
  <si>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</si>
  <si>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</si>
  <si>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</si>
  <si>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</si>
  <si>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</si>
  <si>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</si>
  <si>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</si>
  <si>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</si>
  <si>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</si>
  <si>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</si>
  <si>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</si>
  <si>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</si>
  <si>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</si>
  <si>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</si>
  <si>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</si>
  <si>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</si>
  <si>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</si>
  <si>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</si>
  <si>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</si>
  <si>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</si>
  <si>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</si>
  <si>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</si>
  <si>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</si>
  <si>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</si>
  <si>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</si>
  <si>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</si>
  <si>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</si>
  <si>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</si>
  <si>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</si>
  <si>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</si>
  <si>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</si>
  <si>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</si>
  <si>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</si>
  <si>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</si>
  <si>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</si>
  <si>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</si>
  <si>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</si>
  <si>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</si>
  <si>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</si>
  <si>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</si>
  <si>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</si>
  <si>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</si>
  <si>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</si>
  <si>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</si>
  <si>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</si>
  <si>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</si>
  <si>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</si>
  <si>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</si>
  <si>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</si>
  <si>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</si>
  <si>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</si>
  <si>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</si>
  <si>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</si>
  <si>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</si>
  <si>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</si>
  <si>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</si>
  <si>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</si>
  <si>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</si>
  <si>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</si>
  <si>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</si>
  <si>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</si>
  <si>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</si>
  <si>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</si>
  <si>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</si>
  <si>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</si>
  <si>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</si>
  <si>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</si>
  <si>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</si>
  <si>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</si>
  <si>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</si>
  <si>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</si>
  <si>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</si>
  <si>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</si>
  <si>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</si>
  <si>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</si>
  <si>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</si>
  <si>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</si>
  <si>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</si>
  <si>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</si>
  <si>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</si>
  <si>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</si>
  <si>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</si>
  <si>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</si>
  <si>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</si>
  <si>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</si>
  <si>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</si>
  <si>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</si>
  <si>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</si>
  <si>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</si>
  <si>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</si>
  <si>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</si>
  <si>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</si>
  <si>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</si>
  <si>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</si>
  <si>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</si>
  <si>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</si>
  <si>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</si>
  <si>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</si>
  <si>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</si>
  <si>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</si>
  <si>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</si>
  <si>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</si>
  <si>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</si>
  <si>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</si>
  <si>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</si>
  <si>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</si>
  <si>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</si>
  <si>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</si>
  <si>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</si>
  <si>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</si>
  <si>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</si>
  <si>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</si>
  <si>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</si>
  <si>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</si>
  <si>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</si>
  <si>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</si>
  <si>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</si>
  <si>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</si>
  <si>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</si>
  <si>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</si>
  <si>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</si>
  <si>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</si>
  <si>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</si>
  <si>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</si>
  <si>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</si>
  <si>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</si>
  <si>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</si>
  <si>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</si>
  <si>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</si>
  <si>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</si>
  <si>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</si>
  <si>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</si>
  <si>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</si>
  <si>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</si>
  <si>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</si>
  <si>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</si>
  <si>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</si>
  <si>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</si>
  <si>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</si>
  <si>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</si>
  <si>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</si>
  <si>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</si>
  <si>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</si>
  <si>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</si>
  <si>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</si>
  <si>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</si>
  <si>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</si>
  <si>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</si>
  <si>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</si>
  <si>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</si>
  <si>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</si>
  <si>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</si>
  <si>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</si>
  <si>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</si>
  <si>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</si>
  <si>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</si>
  <si>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</si>
  <si>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</si>
  <si>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</si>
  <si>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</si>
  <si>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</si>
  <si>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</si>
  <si>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</si>
  <si>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</si>
  <si>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</si>
  <si>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</si>
  <si>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</si>
  <si>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</si>
  <si>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</si>
  <si>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</si>
  <si>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</si>
  <si>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</si>
  <si>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</si>
  <si>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</si>
  <si>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</si>
  <si>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</si>
  <si>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컴활1급실기합격</t>
    <phoneticPr fontId="1" type="noConversion"/>
  </si>
  <si>
    <t>분류코드</t>
  </si>
  <si>
    <t>다리미</t>
  </si>
  <si>
    <t>면도기</t>
  </si>
  <si>
    <t>전동치솔</t>
  </si>
  <si>
    <t>평균 : 수량</t>
  </si>
  <si>
    <t>전체 평균 : 수량</t>
  </si>
  <si>
    <t>평균 : 판매금액</t>
  </si>
  <si>
    <t>전체 평균 : 판매금액</t>
  </si>
  <si>
    <t>제품명</t>
  </si>
  <si>
    <t>주문시간</t>
  </si>
  <si>
    <t>값</t>
  </si>
  <si>
    <t>소형가전</t>
  </si>
  <si>
    <t>주문시간2</t>
  </si>
  <si>
    <t>오전</t>
  </si>
  <si>
    <t>오후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</si>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</sst>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A14F711-9F54-4228-BA67-AD35DE69D9A5}" type="VALUE">
                      <a:rPr lang="en-US" altLang="ko-KR" sz="1100" b="1"/>
                      <a:pPr/>
                      <a:t>[값]</a:t>
                    </a:fld>
                    <a:endParaRPr lang="ko-KR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C72A-4CFE-98E7-0CC4FF913D05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2</xdr:col>
      <xdr:colOff>0</xdr:colOff>
      <xdr:row>14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E49C817-807D-8E00-8454-4D204E29B578}"/>
            </a:ext>
          </a:extLst>
        </xdr:cNvPr>
        <xdr:cNvSpPr/>
      </xdr:nvSpPr>
      <xdr:spPr>
        <a:xfrm>
          <a:off x="0" y="2638425"/>
          <a:ext cx="10858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D10B04F-FAE7-D073-3E41-037823DA82C5}"/>
            </a:ext>
          </a:extLst>
        </xdr:cNvPr>
        <xdr:cNvSpPr/>
      </xdr:nvSpPr>
      <xdr:spPr>
        <a:xfrm>
          <a:off x="1085850" y="2638425"/>
          <a:ext cx="10858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0</xdr:row>
          <xdr:rowOff>219075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정원" refreshedDate="45766.822802314811" backgroundQuery="1" createdVersion="8" refreshedVersion="8" minRefreshableVersion="3" recordCount="40" xr:uid="{2049A3B5-D669-49CF-A4DF-B913D847EF21}">
  <cacheSource type="external" connectionId="2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FF4BA4-9C57-4AE9-81E2-2F5E88C1A542}" name="피벗 테이블1" cacheId="6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>
  <location ref="A3:F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3">
    <field x="5"/>
    <field x="2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0" baseItem="0"/>
    <dataField name="평균 : 판매금액" fld="4" subtotal="average" baseField="2" baseItem="19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C3" sqref="C3:G23"/>
    </sheetView>
  </sheetViews>
  <sheetFormatPr defaultRowHeight="16.5"/>
  <cols>
    <col min="2" max="2" width="5.75" customWidth="1"/>
    <col min="3" max="7" width="10.875" bestFit="1" customWidth="1"/>
    <col min="8" max="8" width="9.125" bestFit="1" customWidth="1"/>
    <col min="9" max="9" width="9.375" bestFit="1" customWidth="1"/>
  </cols>
  <sheetData>
    <row r="1" spans="1:7">
      <c r="A1" t="s">
        <v>105</v>
      </c>
    </row>
    <row r="2" spans="1:7" ht="20.25">
      <c r="A2" s="27" t="s">
        <v>0</v>
      </c>
      <c r="B2" s="27"/>
      <c r="C2" s="27"/>
      <c r="D2" s="27"/>
      <c r="E2" s="27"/>
      <c r="F2" s="27"/>
      <c r="G2" s="27"/>
    </row>
    <row r="3" spans="1:7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</row>
    <row r="4" spans="1:7">
      <c r="A4" s="1" t="s">
        <v>8</v>
      </c>
      <c r="B4" s="1" t="s">
        <v>9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10</v>
      </c>
      <c r="B5" s="1" t="s">
        <v>11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12</v>
      </c>
      <c r="B6" s="1" t="s">
        <v>9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13</v>
      </c>
      <c r="B7" s="1" t="s">
        <v>14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15</v>
      </c>
      <c r="B8" s="1" t="s">
        <v>11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16</v>
      </c>
      <c r="B9" s="1" t="s">
        <v>17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18</v>
      </c>
      <c r="B10" s="1" t="s">
        <v>14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19</v>
      </c>
      <c r="B11" s="1" t="s">
        <v>17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167</v>
      </c>
      <c r="B12" s="1" t="s">
        <v>14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168</v>
      </c>
      <c r="B13" s="1" t="s">
        <v>179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169</v>
      </c>
      <c r="B14" s="1" t="s">
        <v>9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170</v>
      </c>
      <c r="B15" s="1" t="s">
        <v>11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171</v>
      </c>
      <c r="B16" s="1" t="s">
        <v>111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172</v>
      </c>
      <c r="B17" s="1" t="s">
        <v>180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173</v>
      </c>
      <c r="B18" s="1" t="s">
        <v>17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174</v>
      </c>
      <c r="B19" s="1" t="s">
        <v>14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175</v>
      </c>
      <c r="B20" s="1" t="s">
        <v>11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176</v>
      </c>
      <c r="B21" s="1" t="s">
        <v>109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177</v>
      </c>
      <c r="B22" s="1" t="s">
        <v>17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178</v>
      </c>
      <c r="B23" s="1" t="s">
        <v>9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181</v>
      </c>
    </row>
    <row r="26" spans="1:7">
      <c r="A26" t="b">
        <f>OR(AND(C4&gt;=3500000, C4&lt;=4000000), G4&gt;=AVERAGE($G$4:$G$23))</f>
        <v>1</v>
      </c>
    </row>
    <row r="28" spans="1:7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</row>
    <row r="29" spans="1:7">
      <c r="A29" s="1" t="s">
        <v>8</v>
      </c>
      <c r="B29" s="1" t="s">
        <v>9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12</v>
      </c>
      <c r="B30" s="1" t="s">
        <v>9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18</v>
      </c>
      <c r="B31" s="1" t="s">
        <v>14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169</v>
      </c>
      <c r="B32" s="1" t="s">
        <v>9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171</v>
      </c>
      <c r="B33" s="1" t="s">
        <v>111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174</v>
      </c>
      <c r="B34" s="1" t="s">
        <v>14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176</v>
      </c>
      <c r="B35" s="1" t="s">
        <v>109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178</v>
      </c>
      <c r="B36" s="1" t="s">
        <v>9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85" zoomScaleNormal="100" zoomScaleSheetLayoutView="85" workbookViewId="0">
      <selection activeCell="J7" sqref="J7"/>
    </sheetView>
  </sheetViews>
  <sheetFormatPr defaultRowHeight="16.5"/>
  <cols>
    <col min="4" max="4" width="13" customWidth="1"/>
    <col min="5" max="5" width="10.875" bestFit="1" customWidth="1"/>
    <col min="7" max="7" width="10.5" customWidth="1"/>
  </cols>
  <sheetData>
    <row r="3" spans="2:7">
      <c r="B3" t="s">
        <v>21</v>
      </c>
    </row>
    <row r="4" spans="2:7">
      <c r="B4" s="1" t="s">
        <v>22</v>
      </c>
      <c r="C4" s="1" t="s">
        <v>23</v>
      </c>
      <c r="D4" s="1" t="s">
        <v>24</v>
      </c>
      <c r="E4" s="1" t="s">
        <v>25</v>
      </c>
      <c r="F4" s="1" t="s">
        <v>26</v>
      </c>
      <c r="G4" s="1" t="s">
        <v>27</v>
      </c>
    </row>
    <row r="5" spans="2:7">
      <c r="B5" s="1" t="s">
        <v>28</v>
      </c>
      <c r="C5" s="1" t="s">
        <v>29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>
      <c r="B6" s="1" t="s">
        <v>30</v>
      </c>
      <c r="C6" s="1" t="s">
        <v>29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>
      <c r="B7" s="1" t="s">
        <v>31</v>
      </c>
      <c r="C7" s="1" t="s">
        <v>32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>
      <c r="B8" s="1" t="s">
        <v>33</v>
      </c>
      <c r="C8" s="1" t="s">
        <v>32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>
      <c r="B9" s="1" t="s">
        <v>34</v>
      </c>
      <c r="C9" s="1" t="s">
        <v>29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>
      <c r="B10" s="1" t="s">
        <v>35</v>
      </c>
      <c r="C10" s="1" t="s">
        <v>29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>
      <c r="B11" s="1" t="s">
        <v>36</v>
      </c>
      <c r="C11" s="1" t="s">
        <v>29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>
      <c r="B12" s="1" t="s">
        <v>37</v>
      </c>
      <c r="C12" s="1" t="s">
        <v>32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opLeftCell="A10" zoomScaleNormal="100" workbookViewId="0">
      <selection activeCell="I34" sqref="I34"/>
    </sheetView>
  </sheetViews>
  <sheetFormatPr defaultRowHeight="16.5"/>
  <cols>
    <col min="1" max="1" width="12.125" customWidth="1"/>
    <col min="2" max="2" width="15.875" customWidth="1"/>
    <col min="3" max="3" width="13.5" customWidth="1"/>
    <col min="5" max="5" width="13" customWidth="1"/>
    <col min="6" max="6" width="12.25" customWidth="1"/>
    <col min="7" max="7" width="15" customWidth="1"/>
    <col min="8" max="8" width="14.875" customWidth="1"/>
  </cols>
  <sheetData>
    <row r="1" spans="1:8">
      <c r="B1" t="s">
        <v>38</v>
      </c>
    </row>
    <row r="2" spans="1:8">
      <c r="A2" s="1" t="s">
        <v>39</v>
      </c>
      <c r="B2" s="1" t="s">
        <v>40</v>
      </c>
      <c r="C2" s="1" t="s">
        <v>41</v>
      </c>
      <c r="D2" s="1" t="s">
        <v>42</v>
      </c>
      <c r="E2" s="1" t="s">
        <v>43</v>
      </c>
      <c r="F2" s="1" t="s">
        <v>44</v>
      </c>
      <c r="G2" s="1" t="s">
        <v>45</v>
      </c>
    </row>
    <row r="3" spans="1:8">
      <c r="A3" s="1" t="s">
        <v>46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20</v>
      </c>
    </row>
    <row r="6" spans="1:8">
      <c r="A6" s="1" t="s">
        <v>47</v>
      </c>
      <c r="B6" s="1" t="s">
        <v>48</v>
      </c>
      <c r="C6" s="5" t="s">
        <v>49</v>
      </c>
      <c r="D6" s="5" t="s">
        <v>74</v>
      </c>
      <c r="E6" s="5" t="s">
        <v>75</v>
      </c>
      <c r="F6" s="5" t="s">
        <v>76</v>
      </c>
      <c r="G6" s="5" t="s">
        <v>77</v>
      </c>
      <c r="H6" s="5" t="s">
        <v>78</v>
      </c>
    </row>
    <row r="7" spans="1:8">
      <c r="A7" s="1" t="s">
        <v>50</v>
      </c>
      <c r="B7" s="6">
        <v>0.05</v>
      </c>
      <c r="C7" s="1">
        <f t="array" ref="C7">MEDIAN(IF($A$13:$A$30=A7,$D$13:$D$30))</f>
        <v>185</v>
      </c>
      <c r="D7" s="4">
        <f t="array" ref="D7">SUM(($A$13:$A$30=$A7)*(CHOOSE(WEEKDAY($B$13:$B$30,2),"월","화","수","목","금")=D$6))</f>
        <v>0</v>
      </c>
      <c r="E7" s="4">
        <f t="array" ref="E7">SUM(($A$13:$A$30=$A7)*(CHOOSE(WEEKDAY($B$13:$B$30,2),"월","화","수","목","금")=E$6))</f>
        <v>0</v>
      </c>
      <c r="F7" s="4">
        <f t="array" ref="F7">SUM(($A$13:$A$30=$A7)*(CHOOSE(WEEKDAY($B$13:$B$30,2),"월","화","수","목","금")=F$6))</f>
        <v>0</v>
      </c>
      <c r="G7" s="4">
        <f t="array" ref="G7">SUM(($A$13:$A$30=$A7)*(CHOOSE(WEEKDAY($B$13:$B$30,2),"월","화","수","목","금")=G$6))</f>
        <v>2</v>
      </c>
      <c r="H7" s="4">
        <f t="array" ref="H7">SUM(($A$13:$A$30=$A7)*(CHOOSE(WEEKDAY($B$13:$B$30,2),"월","화","수","목","금")=H$6))</f>
        <v>2</v>
      </c>
    </row>
    <row r="8" spans="1:8">
      <c r="A8" s="1" t="s">
        <v>51</v>
      </c>
      <c r="B8" s="6">
        <v>7.0000000000000007E-2</v>
      </c>
      <c r="C8" s="1">
        <f t="array" ref="C8">MEDIAN(IF($A$13:$A$30=A8,$D$13:$D$30))</f>
        <v>175</v>
      </c>
      <c r="D8" s="4">
        <f t="array" ref="D8">SUM(($A$13:$A$30=$A8)*(CHOOSE(WEEKDAY($B$13:$B$30,2),"월","화","수","목","금")=D$6))</f>
        <v>0</v>
      </c>
      <c r="E8" s="4">
        <f t="array" ref="E8">SUM(($A$13:$A$30=$A8)*(CHOOSE(WEEKDAY($B$13:$B$30,2),"월","화","수","목","금")=E$6))</f>
        <v>1</v>
      </c>
      <c r="F8" s="4">
        <f t="array" ref="F8">SUM(($A$13:$A$30=$A8)*(CHOOSE(WEEKDAY($B$13:$B$30,2),"월","화","수","목","금")=F$6))</f>
        <v>1</v>
      </c>
      <c r="G8" s="4">
        <f t="array" ref="G8">SUM(($A$13:$A$30=$A8)*(CHOOSE(WEEKDAY($B$13:$B$30,2),"월","화","수","목","금")=G$6))</f>
        <v>3</v>
      </c>
      <c r="H8" s="4">
        <f t="array" ref="H8">SUM(($A$13:$A$30=$A8)*(CHOOSE(WEEKDAY($B$13:$B$30,2),"월","화","수","목","금")=H$6))</f>
        <v>1</v>
      </c>
    </row>
    <row r="9" spans="1:8">
      <c r="A9" s="1" t="s">
        <v>52</v>
      </c>
      <c r="B9" s="6">
        <v>0.1</v>
      </c>
      <c r="C9" s="1">
        <f t="array" ref="C9">MEDIAN(IF($A$13:$A$30=A9,$D$13:$D$30))</f>
        <v>165</v>
      </c>
      <c r="D9" s="4">
        <f t="array" ref="D9">SUM(($A$13:$A$30=$A9)*(CHOOSE(WEEKDAY($B$13:$B$30,2),"월","화","수","목","금")=D$6))</f>
        <v>1</v>
      </c>
      <c r="E9" s="4">
        <f t="array" ref="E9">SUM(($A$13:$A$30=$A9)*(CHOOSE(WEEKDAY($B$13:$B$30,2),"월","화","수","목","금")=E$6))</f>
        <v>3</v>
      </c>
      <c r="F9" s="4">
        <f t="array" ref="F9">SUM(($A$13:$A$30=$A9)*(CHOOSE(WEEKDAY($B$13:$B$30,2),"월","화","수","목","금")=F$6))</f>
        <v>1</v>
      </c>
      <c r="G9" s="4">
        <f t="array" ref="G9">SUM(($A$13:$A$30=$A9)*(CHOOSE(WEEKDAY($B$13:$B$30,2),"월","화","수","목","금")=G$6))</f>
        <v>1</v>
      </c>
      <c r="H9" s="4">
        <f t="array" ref="H9">SUM(($A$13:$A$30=$A9)*(CHOOSE(WEEKDAY($B$13:$B$30,2),"월","화","수","목","금")=H$6))</f>
        <v>2</v>
      </c>
    </row>
    <row r="11" spans="1:8">
      <c r="A11" t="s">
        <v>53</v>
      </c>
    </row>
    <row r="12" spans="1:8">
      <c r="A12" s="1" t="s">
        <v>47</v>
      </c>
      <c r="B12" s="1" t="s">
        <v>54</v>
      </c>
      <c r="C12" s="1" t="s">
        <v>55</v>
      </c>
      <c r="D12" s="1" t="s">
        <v>56</v>
      </c>
      <c r="E12" s="5" t="s">
        <v>46</v>
      </c>
      <c r="F12" s="5" t="s">
        <v>25</v>
      </c>
      <c r="G12" s="5" t="s">
        <v>57</v>
      </c>
    </row>
    <row r="13" spans="1:8">
      <c r="A13" s="1" t="s">
        <v>50</v>
      </c>
      <c r="B13" s="7">
        <v>44987</v>
      </c>
      <c r="C13" s="1" t="s">
        <v>40</v>
      </c>
      <c r="D13" s="4">
        <v>205</v>
      </c>
      <c r="E13" s="8">
        <f>IF(D13&lt;=100, HLOOKUP(C13,$B$2:$G$3,2,FALSE)*1.1,HLOOKUP(C13,$B$2:$G$3,2,FALSE))</f>
        <v>15</v>
      </c>
      <c r="F13" s="9">
        <f t="array" ref="F13:F30">D13:D30*E13:E30</f>
        <v>3075</v>
      </c>
      <c r="G13" s="10">
        <f>F13*(1-VLOOKUP(A13,$A$7:$B$9,2,FALSE))</f>
        <v>2921.25</v>
      </c>
    </row>
    <row r="14" spans="1:8">
      <c r="A14" s="1" t="s">
        <v>51</v>
      </c>
      <c r="B14" s="7">
        <v>44987</v>
      </c>
      <c r="C14" s="1" t="s">
        <v>41</v>
      </c>
      <c r="D14" s="4">
        <v>100</v>
      </c>
      <c r="E14" s="8">
        <f t="shared" ref="E14:E30" si="0">IF(D14&lt;=100, HLOOKUP(C14,$B$2:$G$3,2,FALSE)*1.1,HLOOKUP(C14,$B$2:$G$3,2,FALSE))</f>
        <v>192.50000000000003</v>
      </c>
      <c r="F14" s="9">
        <v>19250.000000000004</v>
      </c>
      <c r="G14" s="10">
        <f t="shared" ref="G14:G30" si="1">F14*(1-VLOOKUP(A14,$A$7:$B$9,2,FALSE))</f>
        <v>17902.500000000004</v>
      </c>
    </row>
    <row r="15" spans="1:8">
      <c r="A15" s="1" t="s">
        <v>52</v>
      </c>
      <c r="B15" s="7">
        <v>44992</v>
      </c>
      <c r="C15" s="1" t="s">
        <v>41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52</v>
      </c>
      <c r="B16" s="7">
        <v>44992</v>
      </c>
      <c r="C16" s="1" t="s">
        <v>42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52</v>
      </c>
      <c r="B17" s="7">
        <v>45019</v>
      </c>
      <c r="C17" s="1" t="s">
        <v>40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52</v>
      </c>
      <c r="B18" s="7">
        <v>45030</v>
      </c>
      <c r="C18" s="1" t="s">
        <v>45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50</v>
      </c>
      <c r="B19" s="7">
        <v>45030</v>
      </c>
      <c r="C19" s="1" t="s">
        <v>45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51</v>
      </c>
      <c r="B20" s="7">
        <v>45036</v>
      </c>
      <c r="C20" s="1" t="s">
        <v>43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52</v>
      </c>
      <c r="B21" s="7">
        <v>45037</v>
      </c>
      <c r="C21" s="1" t="s">
        <v>43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50</v>
      </c>
      <c r="B22" s="7">
        <v>45050</v>
      </c>
      <c r="C22" s="1" t="s">
        <v>40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52</v>
      </c>
      <c r="B23" s="7">
        <v>45050</v>
      </c>
      <c r="C23" s="1" t="s">
        <v>42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51</v>
      </c>
      <c r="B24" s="7">
        <v>45050</v>
      </c>
      <c r="C24" s="1" t="s">
        <v>40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51</v>
      </c>
      <c r="B25" s="7">
        <v>45063</v>
      </c>
      <c r="C25" s="1" t="s">
        <v>44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52</v>
      </c>
      <c r="B26" s="7">
        <v>45049</v>
      </c>
      <c r="C26" s="1" t="s">
        <v>40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50</v>
      </c>
      <c r="B27" s="7">
        <v>45058</v>
      </c>
      <c r="C27" s="1" t="s">
        <v>41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52</v>
      </c>
      <c r="B28" s="7">
        <v>45069</v>
      </c>
      <c r="C28" s="1" t="s">
        <v>42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51</v>
      </c>
      <c r="B29" s="7">
        <v>45107</v>
      </c>
      <c r="C29" s="1" t="s">
        <v>45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51</v>
      </c>
      <c r="B30" s="7">
        <v>45097</v>
      </c>
      <c r="C30" s="1" t="s">
        <v>40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58</v>
      </c>
      <c r="B32" s="28" t="s">
        <v>59</v>
      </c>
      <c r="C32" s="28"/>
      <c r="D32" s="28"/>
      <c r="E32" s="28"/>
    </row>
    <row r="33" spans="1:7">
      <c r="A33" s="1" t="s">
        <v>60</v>
      </c>
      <c r="B33" s="1" t="s">
        <v>61</v>
      </c>
      <c r="C33" s="1" t="s">
        <v>62</v>
      </c>
      <c r="D33" s="1" t="s">
        <v>63</v>
      </c>
      <c r="E33" s="5" t="s">
        <v>64</v>
      </c>
      <c r="F33" s="1" t="s">
        <v>65</v>
      </c>
      <c r="G33" s="5" t="s">
        <v>66</v>
      </c>
    </row>
    <row r="34" spans="1:7">
      <c r="A34" s="1" t="s">
        <v>67</v>
      </c>
      <c r="B34" s="1" t="s">
        <v>68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IF(AND(C34&gt;=700,D34&gt;=700,  F34&gt;=600, AVERAGE(C34:D34)&gt;700), "보너스", "")</f>
        <v/>
      </c>
    </row>
    <row r="35" spans="1:7">
      <c r="A35" s="1" t="s">
        <v>67</v>
      </c>
      <c r="B35" s="1" t="s">
        <v>69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IF(AND(C35&gt;=700,D35&gt;=700,  F35&gt;=600, AVERAGE(C35:D35)&gt;700), "보너스", "")</f>
        <v/>
      </c>
    </row>
    <row r="36" spans="1:7">
      <c r="A36" s="1" t="s">
        <v>70</v>
      </c>
      <c r="B36" s="1" t="s">
        <v>71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70</v>
      </c>
      <c r="B37" s="1" t="s">
        <v>69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72</v>
      </c>
      <c r="B38" s="1" t="s">
        <v>68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72</v>
      </c>
      <c r="B39" s="1" t="s">
        <v>71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73</v>
      </c>
      <c r="B40" s="1" t="s">
        <v>68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workbookViewId="0">
      <selection activeCell="D8" sqref="D8"/>
    </sheetView>
  </sheetViews>
  <sheetFormatPr defaultRowHeight="16.5"/>
  <cols>
    <col min="1" max="1" width="24.875" bestFit="1" customWidth="1"/>
    <col min="2" max="3" width="14.875" bestFit="1" customWidth="1"/>
    <col min="4" max="4" width="12.375" bestFit="1" customWidth="1"/>
    <col min="5" max="6" width="10.5" bestFit="1" customWidth="1"/>
    <col min="7" max="7" width="10.875" bestFit="1" customWidth="1"/>
    <col min="8" max="17" width="14.5" bestFit="1" customWidth="1"/>
    <col min="18" max="19" width="12.75" bestFit="1" customWidth="1"/>
    <col min="20" max="20" width="11.125" bestFit="1" customWidth="1"/>
    <col min="21" max="21" width="15.25" bestFit="1" customWidth="1"/>
    <col min="22" max="22" width="11.125" bestFit="1" customWidth="1"/>
    <col min="23" max="23" width="15.25" bestFit="1" customWidth="1"/>
    <col min="24" max="24" width="11.125" bestFit="1" customWidth="1"/>
    <col min="25" max="25" width="15.25" bestFit="1" customWidth="1"/>
    <col min="26" max="26" width="11.25" bestFit="1" customWidth="1"/>
    <col min="27" max="27" width="15.25" bestFit="1" customWidth="1"/>
    <col min="28" max="28" width="11.125" bestFit="1" customWidth="1"/>
    <col min="29" max="29" width="15.25" bestFit="1" customWidth="1"/>
    <col min="30" max="30" width="15.875" bestFit="1" customWidth="1"/>
    <col min="31" max="31" width="20.125" bestFit="1" customWidth="1"/>
    <col min="32" max="32" width="15.875" bestFit="1" customWidth="1"/>
    <col min="33" max="33" width="20.125" bestFit="1" customWidth="1"/>
    <col min="34" max="34" width="14" bestFit="1" customWidth="1"/>
    <col min="35" max="36" width="11.375" bestFit="1" customWidth="1"/>
    <col min="37" max="37" width="14" bestFit="1" customWidth="1"/>
    <col min="38" max="43" width="9.625" bestFit="1" customWidth="1"/>
    <col min="44" max="44" width="11.875" bestFit="1" customWidth="1"/>
    <col min="45" max="49" width="13.375" bestFit="1" customWidth="1"/>
    <col min="50" max="50" width="16.125" bestFit="1" customWidth="1"/>
    <col min="51" max="56" width="9.625" bestFit="1" customWidth="1"/>
    <col min="57" max="57" width="11.875" bestFit="1" customWidth="1"/>
    <col min="58" max="58" width="7.375" bestFit="1" customWidth="1"/>
    <col min="59" max="59" width="13.125" bestFit="1" customWidth="1"/>
    <col min="60" max="60" width="14" bestFit="1" customWidth="1"/>
    <col min="61" max="61" width="9.5" bestFit="1" customWidth="1"/>
    <col min="62" max="62" width="11.875" bestFit="1" customWidth="1"/>
    <col min="63" max="63" width="9.5" bestFit="1" customWidth="1"/>
    <col min="64" max="64" width="11.875" bestFit="1" customWidth="1"/>
    <col min="65" max="65" width="10.625" bestFit="1" customWidth="1"/>
    <col min="66" max="66" width="13.125" bestFit="1" customWidth="1"/>
    <col min="67" max="67" width="10.625" bestFit="1" customWidth="1"/>
    <col min="68" max="68" width="13.125" bestFit="1" customWidth="1"/>
    <col min="69" max="69" width="10.625" bestFit="1" customWidth="1"/>
    <col min="70" max="70" width="13.125" bestFit="1" customWidth="1"/>
    <col min="71" max="71" width="11.75" bestFit="1" customWidth="1"/>
    <col min="72" max="72" width="14.375" bestFit="1" customWidth="1"/>
    <col min="73" max="73" width="11.875" bestFit="1" customWidth="1"/>
    <col min="74" max="74" width="13.375" bestFit="1" customWidth="1"/>
    <col min="75" max="75" width="13.125" bestFit="1" customWidth="1"/>
    <col min="76" max="76" width="10.625" bestFit="1" customWidth="1"/>
    <col min="77" max="77" width="13.125" bestFit="1" customWidth="1"/>
    <col min="78" max="78" width="10.625" bestFit="1" customWidth="1"/>
    <col min="79" max="79" width="13.125" bestFit="1" customWidth="1"/>
    <col min="80" max="80" width="10.625" bestFit="1" customWidth="1"/>
    <col min="81" max="81" width="13.125" bestFit="1" customWidth="1"/>
    <col min="82" max="82" width="10.625" bestFit="1" customWidth="1"/>
    <col min="83" max="83" width="13.125" bestFit="1" customWidth="1"/>
    <col min="84" max="84" width="16.125" bestFit="1" customWidth="1"/>
    <col min="85" max="85" width="10.625" bestFit="1" customWidth="1"/>
    <col min="86" max="86" width="13.125" bestFit="1" customWidth="1"/>
    <col min="87" max="87" width="10.625" bestFit="1" customWidth="1"/>
    <col min="88" max="88" width="13.125" bestFit="1" customWidth="1"/>
    <col min="89" max="89" width="10.625" bestFit="1" customWidth="1"/>
    <col min="90" max="90" width="13.125" bestFit="1" customWidth="1"/>
    <col min="91" max="91" width="10.625" bestFit="1" customWidth="1"/>
    <col min="92" max="92" width="13.125" bestFit="1" customWidth="1"/>
    <col min="93" max="93" width="11.75" bestFit="1" customWidth="1"/>
    <col min="94" max="94" width="14.375" bestFit="1" customWidth="1"/>
    <col min="95" max="95" width="11.75" bestFit="1" customWidth="1"/>
    <col min="96" max="96" width="14.375" bestFit="1" customWidth="1"/>
    <col min="97" max="97" width="11.875" bestFit="1" customWidth="1"/>
    <col min="98" max="98" width="7.375" bestFit="1" customWidth="1"/>
  </cols>
  <sheetData>
    <row r="1" spans="1:6">
      <c r="A1" s="31" t="s">
        <v>183</v>
      </c>
      <c r="B1" t="s">
        <v>194</v>
      </c>
    </row>
    <row r="3" spans="1:6">
      <c r="A3" s="24"/>
      <c r="B3" s="24"/>
      <c r="C3" s="24"/>
      <c r="D3" s="34" t="s">
        <v>191</v>
      </c>
      <c r="E3" s="24"/>
      <c r="F3" s="24"/>
    </row>
    <row r="4" spans="1:6">
      <c r="A4" s="34" t="s">
        <v>195</v>
      </c>
      <c r="B4" s="34" t="s">
        <v>192</v>
      </c>
      <c r="C4" s="34" t="s">
        <v>193</v>
      </c>
      <c r="D4" s="36" t="s">
        <v>184</v>
      </c>
      <c r="E4" s="36" t="s">
        <v>185</v>
      </c>
      <c r="F4" s="36" t="s">
        <v>186</v>
      </c>
    </row>
    <row r="5" spans="1:6">
      <c r="A5" s="24" t="s">
        <v>196</v>
      </c>
      <c r="B5" s="24"/>
      <c r="C5" s="24"/>
      <c r="D5" s="32"/>
      <c r="E5" s="32"/>
      <c r="F5" s="32"/>
    </row>
    <row r="6" spans="1:6">
      <c r="A6" s="24"/>
      <c r="B6" s="35">
        <v>0.46180555555555558</v>
      </c>
      <c r="C6" s="24"/>
      <c r="D6" s="32"/>
      <c r="E6" s="32"/>
      <c r="F6" s="32"/>
    </row>
    <row r="7" spans="1:6">
      <c r="A7" s="24"/>
      <c r="B7" s="24"/>
      <c r="C7" s="24" t="s">
        <v>187</v>
      </c>
      <c r="D7" s="32" t="s">
        <v>198</v>
      </c>
      <c r="E7" s="32" t="s">
        <v>198</v>
      </c>
      <c r="F7" s="32">
        <v>6</v>
      </c>
    </row>
    <row r="8" spans="1:6">
      <c r="A8" s="24"/>
      <c r="B8" s="24"/>
      <c r="C8" s="24" t="s">
        <v>189</v>
      </c>
      <c r="D8" s="33" t="s">
        <v>198</v>
      </c>
      <c r="E8" s="33" t="s">
        <v>198</v>
      </c>
      <c r="F8" s="33">
        <v>460000</v>
      </c>
    </row>
    <row r="9" spans="1:6">
      <c r="A9" s="24"/>
      <c r="B9" s="35">
        <v>0.47152777777777777</v>
      </c>
      <c r="C9" s="24"/>
      <c r="D9" s="32"/>
      <c r="E9" s="32"/>
      <c r="F9" s="32"/>
    </row>
    <row r="10" spans="1:6">
      <c r="A10" s="24"/>
      <c r="B10" s="24"/>
      <c r="C10" s="24" t="s">
        <v>187</v>
      </c>
      <c r="D10" s="32" t="s">
        <v>198</v>
      </c>
      <c r="E10" s="32" t="s">
        <v>198</v>
      </c>
      <c r="F10" s="32">
        <v>2</v>
      </c>
    </row>
    <row r="11" spans="1:6">
      <c r="A11" s="24"/>
      <c r="B11" s="24"/>
      <c r="C11" s="24" t="s">
        <v>189</v>
      </c>
      <c r="D11" s="33" t="s">
        <v>198</v>
      </c>
      <c r="E11" s="33" t="s">
        <v>198</v>
      </c>
      <c r="F11" s="33">
        <v>300000</v>
      </c>
    </row>
    <row r="12" spans="1:6">
      <c r="A12" s="24" t="s">
        <v>197</v>
      </c>
      <c r="B12" s="24"/>
      <c r="C12" s="24"/>
      <c r="D12" s="32"/>
      <c r="E12" s="32"/>
      <c r="F12" s="32"/>
    </row>
    <row r="13" spans="1:6">
      <c r="A13" s="24"/>
      <c r="B13" s="35">
        <v>0.54513888888888884</v>
      </c>
      <c r="C13" s="24"/>
      <c r="D13" s="32"/>
      <c r="E13" s="32"/>
      <c r="F13" s="32"/>
    </row>
    <row r="14" spans="1:6">
      <c r="A14" s="24"/>
      <c r="B14" s="24"/>
      <c r="C14" s="24" t="s">
        <v>187</v>
      </c>
      <c r="D14" s="32">
        <v>1</v>
      </c>
      <c r="E14" s="32" t="s">
        <v>198</v>
      </c>
      <c r="F14" s="32" t="s">
        <v>198</v>
      </c>
    </row>
    <row r="15" spans="1:6">
      <c r="A15" s="24"/>
      <c r="B15" s="24"/>
      <c r="C15" s="24" t="s">
        <v>189</v>
      </c>
      <c r="D15" s="33">
        <v>2560000</v>
      </c>
      <c r="E15" s="33" t="s">
        <v>198</v>
      </c>
      <c r="F15" s="33" t="s">
        <v>198</v>
      </c>
    </row>
    <row r="16" spans="1:6">
      <c r="A16" s="24"/>
      <c r="B16" s="35">
        <v>0.63888888888888884</v>
      </c>
      <c r="C16" s="24"/>
      <c r="D16" s="32"/>
      <c r="E16" s="32"/>
      <c r="F16" s="32"/>
    </row>
    <row r="17" spans="1:6">
      <c r="A17" s="24"/>
      <c r="B17" s="24"/>
      <c r="C17" s="24" t="s">
        <v>187</v>
      </c>
      <c r="D17" s="32" t="s">
        <v>198</v>
      </c>
      <c r="E17" s="32">
        <v>12</v>
      </c>
      <c r="F17" s="32" t="s">
        <v>198</v>
      </c>
    </row>
    <row r="18" spans="1:6">
      <c r="A18" s="24"/>
      <c r="B18" s="24"/>
      <c r="C18" s="24" t="s">
        <v>189</v>
      </c>
      <c r="D18" s="33" t="s">
        <v>198</v>
      </c>
      <c r="E18" s="33">
        <v>585000</v>
      </c>
      <c r="F18" s="33" t="s">
        <v>198</v>
      </c>
    </row>
    <row r="19" spans="1:6">
      <c r="A19" s="24"/>
      <c r="B19" s="35">
        <v>0.6743055555555556</v>
      </c>
      <c r="C19" s="24"/>
      <c r="D19" s="32"/>
      <c r="E19" s="32"/>
      <c r="F19" s="32"/>
    </row>
    <row r="20" spans="1:6">
      <c r="A20" s="24"/>
      <c r="B20" s="24"/>
      <c r="C20" s="24" t="s">
        <v>187</v>
      </c>
      <c r="D20" s="32" t="s">
        <v>198</v>
      </c>
      <c r="E20" s="32">
        <v>8</v>
      </c>
      <c r="F20" s="32" t="s">
        <v>198</v>
      </c>
    </row>
    <row r="21" spans="1:6">
      <c r="A21" s="24"/>
      <c r="B21" s="24"/>
      <c r="C21" s="24" t="s">
        <v>189</v>
      </c>
      <c r="D21" s="33" t="s">
        <v>198</v>
      </c>
      <c r="E21" s="33">
        <v>588000</v>
      </c>
      <c r="F21" s="33" t="s">
        <v>198</v>
      </c>
    </row>
    <row r="22" spans="1:6">
      <c r="A22" s="24" t="s">
        <v>188</v>
      </c>
      <c r="B22" s="24"/>
      <c r="C22" s="24"/>
      <c r="D22" s="32">
        <v>1</v>
      </c>
      <c r="E22" s="32">
        <v>10</v>
      </c>
      <c r="F22" s="32">
        <v>4</v>
      </c>
    </row>
    <row r="23" spans="1:6">
      <c r="A23" s="24" t="s">
        <v>190</v>
      </c>
      <c r="B23" s="24"/>
      <c r="C23" s="24"/>
      <c r="D23" s="33">
        <v>2560000</v>
      </c>
      <c r="E23" s="33">
        <v>586500</v>
      </c>
      <c r="F23" s="33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B3" sqref="B3"/>
    </sheetView>
  </sheetViews>
  <sheetFormatPr defaultRowHeight="16.5"/>
  <cols>
    <col min="1" max="1" width="2.75" customWidth="1"/>
    <col min="6" max="6" width="10.875" bestFit="1" customWidth="1"/>
  </cols>
  <sheetData>
    <row r="2" spans="2:6">
      <c r="B2" t="s">
        <v>105</v>
      </c>
    </row>
    <row r="3" spans="2:6" ht="17.25">
      <c r="B3" s="13" t="s">
        <v>79</v>
      </c>
      <c r="C3" s="13" t="s">
        <v>80</v>
      </c>
      <c r="D3" s="13" t="s">
        <v>81</v>
      </c>
      <c r="E3" s="13" t="s">
        <v>82</v>
      </c>
      <c r="F3" s="13" t="s">
        <v>106</v>
      </c>
    </row>
    <row r="4" spans="2:6" hidden="1">
      <c r="B4" s="14">
        <v>3322</v>
      </c>
      <c r="C4" s="14" t="s">
        <v>107</v>
      </c>
      <c r="D4" s="14" t="s">
        <v>17</v>
      </c>
      <c r="E4" s="14" t="s">
        <v>83</v>
      </c>
      <c r="F4" s="15">
        <v>45600</v>
      </c>
    </row>
    <row r="5" spans="2:6" hidden="1">
      <c r="B5" s="14">
        <v>2105</v>
      </c>
      <c r="C5" s="14" t="s">
        <v>84</v>
      </c>
      <c r="D5" s="14" t="s">
        <v>11</v>
      </c>
      <c r="E5" s="14" t="s">
        <v>85</v>
      </c>
      <c r="F5" s="15">
        <v>55850</v>
      </c>
    </row>
    <row r="6" spans="2:6">
      <c r="B6" s="14">
        <v>3115</v>
      </c>
      <c r="C6" s="14" t="s">
        <v>86</v>
      </c>
      <c r="D6" s="14" t="s">
        <v>17</v>
      </c>
      <c r="E6" s="14" t="s">
        <v>87</v>
      </c>
      <c r="F6" s="15">
        <v>35200</v>
      </c>
    </row>
    <row r="7" spans="2:6" hidden="1">
      <c r="B7" s="14">
        <v>3320</v>
      </c>
      <c r="C7" s="14" t="s">
        <v>108</v>
      </c>
      <c r="D7" s="14" t="s">
        <v>11</v>
      </c>
      <c r="E7" s="14" t="s">
        <v>83</v>
      </c>
      <c r="F7" s="15">
        <v>72560</v>
      </c>
    </row>
    <row r="8" spans="2:6" hidden="1">
      <c r="B8" s="14">
        <v>2210</v>
      </c>
      <c r="C8" s="14" t="s">
        <v>88</v>
      </c>
      <c r="D8" s="14" t="s">
        <v>17</v>
      </c>
      <c r="E8" s="14" t="s">
        <v>85</v>
      </c>
      <c r="F8" s="15">
        <v>64250</v>
      </c>
    </row>
    <row r="9" spans="2:6">
      <c r="B9" s="14">
        <v>3425</v>
      </c>
      <c r="C9" s="14" t="s">
        <v>89</v>
      </c>
      <c r="D9" s="14" t="s">
        <v>17</v>
      </c>
      <c r="E9" s="14" t="s">
        <v>90</v>
      </c>
      <c r="F9" s="15">
        <v>54000</v>
      </c>
    </row>
    <row r="10" spans="2:6" hidden="1">
      <c r="B10" s="14">
        <v>2106</v>
      </c>
      <c r="C10" s="14" t="s">
        <v>91</v>
      </c>
      <c r="D10" s="14" t="s">
        <v>109</v>
      </c>
      <c r="E10" s="14" t="s">
        <v>85</v>
      </c>
      <c r="F10" s="15">
        <v>102500</v>
      </c>
    </row>
    <row r="11" spans="2:6" hidden="1">
      <c r="B11" s="14">
        <v>2208</v>
      </c>
      <c r="C11" s="14" t="s">
        <v>92</v>
      </c>
      <c r="D11" s="14" t="s">
        <v>11</v>
      </c>
      <c r="E11" s="14" t="s">
        <v>85</v>
      </c>
      <c r="F11" s="15">
        <v>56520</v>
      </c>
    </row>
    <row r="12" spans="2:6" hidden="1">
      <c r="B12" s="14">
        <v>3321</v>
      </c>
      <c r="C12" s="14" t="s">
        <v>110</v>
      </c>
      <c r="D12" s="14" t="s">
        <v>17</v>
      </c>
      <c r="E12" s="14" t="s">
        <v>83</v>
      </c>
      <c r="F12" s="15">
        <v>58000</v>
      </c>
    </row>
    <row r="13" spans="2:6" hidden="1">
      <c r="B13" s="14">
        <v>1003</v>
      </c>
      <c r="C13" s="14" t="s">
        <v>93</v>
      </c>
      <c r="D13" s="14" t="s">
        <v>94</v>
      </c>
      <c r="E13" s="14" t="s">
        <v>95</v>
      </c>
      <c r="F13" s="15">
        <v>56800</v>
      </c>
    </row>
    <row r="14" spans="2:6">
      <c r="B14" s="14">
        <v>3424</v>
      </c>
      <c r="C14" s="14" t="s">
        <v>96</v>
      </c>
      <c r="D14" s="14" t="s">
        <v>111</v>
      </c>
      <c r="E14" s="14" t="s">
        <v>90</v>
      </c>
      <c r="F14" s="15">
        <v>85110</v>
      </c>
    </row>
    <row r="15" spans="2:6" hidden="1">
      <c r="B15" s="14">
        <v>2107</v>
      </c>
      <c r="C15" s="14" t="s">
        <v>97</v>
      </c>
      <c r="D15" s="14" t="s">
        <v>17</v>
      </c>
      <c r="E15" s="14" t="s">
        <v>85</v>
      </c>
      <c r="F15" s="15">
        <v>62500</v>
      </c>
    </row>
    <row r="16" spans="2:6">
      <c r="B16" s="14">
        <v>3112</v>
      </c>
      <c r="C16" s="14" t="s">
        <v>98</v>
      </c>
      <c r="D16" s="14" t="s">
        <v>11</v>
      </c>
      <c r="E16" s="14" t="s">
        <v>87</v>
      </c>
      <c r="F16" s="15">
        <v>95620</v>
      </c>
    </row>
    <row r="17" spans="2:6" hidden="1">
      <c r="B17" s="14">
        <v>3323</v>
      </c>
      <c r="C17" s="14" t="s">
        <v>99</v>
      </c>
      <c r="D17" s="14" t="s">
        <v>17</v>
      </c>
      <c r="E17" s="14" t="s">
        <v>83</v>
      </c>
      <c r="F17" s="15">
        <v>46200</v>
      </c>
    </row>
    <row r="18" spans="2:6" hidden="1">
      <c r="B18" s="14">
        <v>2209</v>
      </c>
      <c r="C18" s="14" t="s">
        <v>100</v>
      </c>
      <c r="D18" s="14" t="s">
        <v>17</v>
      </c>
      <c r="E18" s="14" t="s">
        <v>85</v>
      </c>
      <c r="F18" s="15">
        <v>46330</v>
      </c>
    </row>
    <row r="19" spans="2:6" hidden="1">
      <c r="B19" s="14">
        <v>4029</v>
      </c>
      <c r="C19" s="14" t="s">
        <v>101</v>
      </c>
      <c r="D19" s="14" t="s">
        <v>111</v>
      </c>
      <c r="E19" s="14" t="s">
        <v>102</v>
      </c>
      <c r="F19" s="15">
        <v>72533</v>
      </c>
    </row>
    <row r="20" spans="2:6">
      <c r="B20" s="14">
        <v>3217</v>
      </c>
      <c r="C20" s="14" t="s">
        <v>103</v>
      </c>
      <c r="D20" s="14" t="s">
        <v>17</v>
      </c>
      <c r="E20" s="14" t="s">
        <v>104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abSelected="1" workbookViewId="0">
      <selection activeCell="H7" sqref="H7"/>
    </sheetView>
  </sheetViews>
  <sheetFormatPr defaultRowHeight="16.5"/>
  <cols>
    <col min="1" max="1" width="2" customWidth="1"/>
  </cols>
  <sheetData>
    <row r="1" spans="2:7">
      <c r="B1" s="29" t="s">
        <v>112</v>
      </c>
      <c r="C1" s="29"/>
      <c r="D1" s="29"/>
      <c r="E1" s="29"/>
      <c r="F1" s="29"/>
      <c r="G1" s="29"/>
    </row>
    <row r="3" spans="2:7">
      <c r="B3" s="17" t="s">
        <v>113</v>
      </c>
      <c r="C3" s="17" t="s">
        <v>80</v>
      </c>
      <c r="D3" s="17" t="s">
        <v>114</v>
      </c>
      <c r="E3" s="17" t="s">
        <v>115</v>
      </c>
      <c r="F3" s="17" t="s">
        <v>116</v>
      </c>
      <c r="G3" s="17" t="s">
        <v>117</v>
      </c>
    </row>
    <row r="4" spans="2:7">
      <c r="B4" s="18">
        <v>233001</v>
      </c>
      <c r="C4" s="19" t="s">
        <v>118</v>
      </c>
      <c r="D4" s="19" t="s">
        <v>119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120</v>
      </c>
      <c r="D5" s="19" t="s">
        <v>119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121</v>
      </c>
      <c r="D6" s="19" t="s">
        <v>119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122</v>
      </c>
      <c r="D7" s="19" t="s">
        <v>119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123</v>
      </c>
      <c r="D8" s="19" t="s">
        <v>124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125</v>
      </c>
      <c r="D9" s="19" t="s">
        <v>124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J3" sqref="J3"/>
    </sheetView>
  </sheetViews>
  <sheetFormatPr defaultRowHeight="16.5"/>
  <cols>
    <col min="2" max="3" width="5.25" bestFit="1" customWidth="1"/>
    <col min="9" max="9" width="13.125" bestFit="1" customWidth="1"/>
  </cols>
  <sheetData>
    <row r="1" spans="1:9" ht="26.25">
      <c r="A1" s="30" t="s">
        <v>126</v>
      </c>
      <c r="B1" s="30"/>
      <c r="C1" s="30"/>
      <c r="D1" s="30"/>
      <c r="E1" s="30"/>
      <c r="F1" s="30"/>
      <c r="G1" s="30"/>
      <c r="H1" s="30"/>
      <c r="I1" s="30"/>
    </row>
    <row r="2" spans="1:9">
      <c r="A2" s="1" t="s">
        <v>1</v>
      </c>
      <c r="B2" s="1" t="s">
        <v>127</v>
      </c>
      <c r="C2" s="1" t="s">
        <v>2</v>
      </c>
      <c r="D2" s="1" t="s">
        <v>128</v>
      </c>
      <c r="E2" s="1" t="s">
        <v>129</v>
      </c>
      <c r="F2" s="1" t="s">
        <v>130</v>
      </c>
      <c r="G2" s="1" t="s">
        <v>131</v>
      </c>
      <c r="H2" s="1" t="s">
        <v>132</v>
      </c>
      <c r="I2" s="1" t="s">
        <v>133</v>
      </c>
    </row>
    <row r="3" spans="1:9">
      <c r="A3" s="1" t="s">
        <v>134</v>
      </c>
      <c r="B3" s="1" t="s">
        <v>135</v>
      </c>
      <c r="C3" s="1" t="s">
        <v>9</v>
      </c>
      <c r="D3" s="1">
        <v>20</v>
      </c>
      <c r="E3" s="2">
        <v>4600</v>
      </c>
      <c r="F3" s="1">
        <v>200</v>
      </c>
      <c r="G3" s="3">
        <v>4800</v>
      </c>
      <c r="H3" s="1" t="s">
        <v>136</v>
      </c>
      <c r="I3" s="37">
        <v>1</v>
      </c>
    </row>
    <row r="4" spans="1:9">
      <c r="A4" s="1" t="s">
        <v>137</v>
      </c>
      <c r="B4" s="1" t="s">
        <v>138</v>
      </c>
      <c r="C4" s="1" t="s">
        <v>14</v>
      </c>
      <c r="D4" s="1">
        <v>17</v>
      </c>
      <c r="E4" s="2">
        <v>3400</v>
      </c>
      <c r="F4" s="1">
        <v>170</v>
      </c>
      <c r="G4" s="3">
        <v>3570</v>
      </c>
      <c r="H4" s="1" t="s">
        <v>139</v>
      </c>
      <c r="I4" s="37">
        <v>2</v>
      </c>
    </row>
    <row r="5" spans="1:9">
      <c r="A5" s="1" t="s">
        <v>140</v>
      </c>
      <c r="B5" s="1" t="s">
        <v>141</v>
      </c>
      <c r="C5" s="1" t="s">
        <v>17</v>
      </c>
      <c r="D5" s="1">
        <v>4</v>
      </c>
      <c r="E5" s="2">
        <v>800</v>
      </c>
      <c r="F5" s="1">
        <v>40</v>
      </c>
      <c r="G5" s="3">
        <v>840</v>
      </c>
      <c r="H5" s="1" t="s">
        <v>142</v>
      </c>
      <c r="I5" s="37">
        <v>3</v>
      </c>
    </row>
    <row r="6" spans="1:9">
      <c r="A6" s="1" t="s">
        <v>143</v>
      </c>
      <c r="B6" s="1" t="s">
        <v>135</v>
      </c>
      <c r="C6" s="1" t="s">
        <v>17</v>
      </c>
      <c r="D6" s="1">
        <v>2</v>
      </c>
      <c r="E6" s="2">
        <v>400</v>
      </c>
      <c r="F6" s="1">
        <v>20</v>
      </c>
      <c r="G6" s="3">
        <v>420</v>
      </c>
      <c r="H6" s="1" t="s">
        <v>144</v>
      </c>
      <c r="I6" s="37">
        <v>3</v>
      </c>
    </row>
    <row r="7" spans="1:9">
      <c r="A7" s="1" t="s">
        <v>145</v>
      </c>
      <c r="B7" s="1" t="s">
        <v>138</v>
      </c>
      <c r="C7" s="1" t="s">
        <v>9</v>
      </c>
      <c r="D7" s="1">
        <v>20</v>
      </c>
      <c r="E7" s="2">
        <v>4000</v>
      </c>
      <c r="F7" s="1">
        <v>200</v>
      </c>
      <c r="G7" s="3">
        <v>4200</v>
      </c>
      <c r="H7" s="1" t="s">
        <v>146</v>
      </c>
      <c r="I7" s="37">
        <v>1</v>
      </c>
    </row>
    <row r="8" spans="1:9">
      <c r="A8" s="1" t="s">
        <v>147</v>
      </c>
      <c r="B8" s="1" t="s">
        <v>141</v>
      </c>
      <c r="C8" s="1" t="s">
        <v>14</v>
      </c>
      <c r="D8" s="1">
        <v>17</v>
      </c>
      <c r="E8" s="2">
        <v>3400</v>
      </c>
      <c r="F8" s="1">
        <v>170</v>
      </c>
      <c r="G8" s="3">
        <v>3570</v>
      </c>
      <c r="H8" s="1" t="s">
        <v>148</v>
      </c>
      <c r="I8" s="37">
        <v>2</v>
      </c>
    </row>
    <row r="9" spans="1:9">
      <c r="A9" s="1" t="s">
        <v>149</v>
      </c>
      <c r="B9" s="1" t="s">
        <v>135</v>
      </c>
      <c r="C9" s="1" t="s">
        <v>17</v>
      </c>
      <c r="D9" s="1">
        <v>4</v>
      </c>
      <c r="E9" s="2">
        <v>800</v>
      </c>
      <c r="F9" s="1">
        <v>40</v>
      </c>
      <c r="G9" s="3">
        <v>840</v>
      </c>
      <c r="H9" s="1" t="s">
        <v>150</v>
      </c>
      <c r="I9" s="37">
        <v>3</v>
      </c>
    </row>
    <row r="10" spans="1:9">
      <c r="A10" s="1" t="s">
        <v>151</v>
      </c>
      <c r="B10" s="1" t="s">
        <v>138</v>
      </c>
      <c r="C10" s="1" t="s">
        <v>17</v>
      </c>
      <c r="D10" s="1">
        <v>2</v>
      </c>
      <c r="E10" s="2">
        <v>400</v>
      </c>
      <c r="F10" s="1">
        <v>20</v>
      </c>
      <c r="G10" s="3">
        <v>420</v>
      </c>
      <c r="H10" s="1" t="s">
        <v>152</v>
      </c>
      <c r="I10" s="37">
        <v>3</v>
      </c>
    </row>
    <row r="11" spans="1:9">
      <c r="A11" s="1" t="s">
        <v>153</v>
      </c>
      <c r="B11" s="1" t="s">
        <v>141</v>
      </c>
      <c r="C11" s="1" t="s">
        <v>17</v>
      </c>
      <c r="D11" s="1">
        <v>5</v>
      </c>
      <c r="E11" s="2">
        <v>1000</v>
      </c>
      <c r="F11" s="1">
        <v>50</v>
      </c>
      <c r="G11" s="3">
        <v>1050</v>
      </c>
      <c r="H11" s="1" t="s">
        <v>154</v>
      </c>
      <c r="I11" s="37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workbookViewId="0">
      <selection activeCell="J24" sqref="J24"/>
    </sheetView>
  </sheetViews>
  <sheetFormatPr defaultRowHeight="16.5"/>
  <cols>
    <col min="1" max="1" width="13.25" customWidth="1"/>
  </cols>
  <sheetData>
    <row r="1" spans="1:11" ht="24">
      <c r="A1" s="20" t="s">
        <v>155</v>
      </c>
    </row>
    <row r="3" spans="1:11">
      <c r="A3" s="16" t="s">
        <v>156</v>
      </c>
      <c r="B3" s="16" t="s">
        <v>157</v>
      </c>
      <c r="C3" s="16" t="s">
        <v>158</v>
      </c>
      <c r="D3" s="16" t="s">
        <v>159</v>
      </c>
      <c r="E3" s="16" t="s">
        <v>160</v>
      </c>
      <c r="F3" s="16" t="s">
        <v>161</v>
      </c>
      <c r="J3" s="16" t="s">
        <v>157</v>
      </c>
      <c r="K3" s="16" t="s">
        <v>46</v>
      </c>
    </row>
    <row r="4" spans="1:11">
      <c r="A4" s="21">
        <v>45299</v>
      </c>
      <c r="B4" t="s">
        <v>162</v>
      </c>
      <c r="C4">
        <v>30</v>
      </c>
      <c r="D4">
        <v>2000</v>
      </c>
      <c r="E4" s="22">
        <v>60000</v>
      </c>
      <c r="F4">
        <v>6000</v>
      </c>
      <c r="J4" t="s">
        <v>163</v>
      </c>
      <c r="K4">
        <v>1500</v>
      </c>
    </row>
    <row r="5" spans="1:11">
      <c r="A5" s="21">
        <v>45299</v>
      </c>
      <c r="B5" t="s">
        <v>164</v>
      </c>
      <c r="C5">
        <v>20</v>
      </c>
      <c r="D5">
        <v>1000</v>
      </c>
      <c r="E5" s="22">
        <v>20000</v>
      </c>
      <c r="F5">
        <v>0</v>
      </c>
      <c r="J5" t="s">
        <v>165</v>
      </c>
      <c r="K5">
        <v>1200</v>
      </c>
    </row>
    <row r="6" spans="1:11">
      <c r="A6" s="21">
        <v>45299</v>
      </c>
      <c r="B6" t="s">
        <v>166</v>
      </c>
      <c r="C6">
        <v>10</v>
      </c>
      <c r="D6">
        <v>800</v>
      </c>
      <c r="E6" s="22">
        <v>8000</v>
      </c>
      <c r="F6">
        <v>0</v>
      </c>
      <c r="J6" t="s">
        <v>162</v>
      </c>
      <c r="K6">
        <v>2000</v>
      </c>
    </row>
    <row r="7" spans="1:11">
      <c r="A7" s="21"/>
      <c r="E7" s="22"/>
      <c r="J7" t="s">
        <v>164</v>
      </c>
      <c r="K7">
        <v>1000</v>
      </c>
    </row>
    <row r="8" spans="1:11">
      <c r="J8" t="s">
        <v>166</v>
      </c>
      <c r="K8">
        <v>800</v>
      </c>
    </row>
    <row r="20" spans="5:5">
      <c r="E20" t="s">
        <v>182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523875</xdr:colOff>
                <xdr:row>0</xdr:row>
                <xdr:rowOff>219075</xdr:rowOff>
              </from>
              <to>
                <xdr:col>8</xdr:col>
                <xdr:colOff>381000</xdr:colOff>
                <xdr:row>2</xdr:row>
                <xdr:rowOff>114300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이정원</cp:lastModifiedBy>
  <dcterms:created xsi:type="dcterms:W3CDTF">2023-05-11T11:47:16Z</dcterms:created>
  <dcterms:modified xsi:type="dcterms:W3CDTF">2025-04-19T10:56:36Z</dcterms:modified>
</cp:coreProperties>
</file>