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664e6cdf018930/바탕 화면/"/>
    </mc:Choice>
  </mc:AlternateContent>
  <xr:revisionPtr revIDLastSave="157" documentId="8_{B06AE2D1-2CAB-48B5-8042-9240FCE8EF20}" xr6:coauthVersionLast="47" xr6:coauthVersionMax="47" xr10:uidLastSave="{F9BFA09C-2021-4B1D-ABBA-2119834E4F7F}"/>
  <bookViews>
    <workbookView xWindow="-98" yWindow="-98" windowWidth="21795" windowHeight="13695" tabRatio="806" firstSheet="2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 a="1"/>
  <c r="H8" i="2" s="1"/>
  <c r="H9" i="2" a="1"/>
  <c r="H9" i="2" s="1"/>
  <c r="G7" i="2" a="1"/>
  <c r="G7" i="2" s="1"/>
  <c r="G8" i="2" a="1"/>
  <c r="G8" i="2"/>
  <c r="G9" i="2" a="1"/>
  <c r="G9" i="2"/>
  <c r="F8" i="2" a="1"/>
  <c r="F8" i="2"/>
  <c r="F9" i="2" a="1"/>
  <c r="F9" i="2"/>
  <c r="E8" i="2" a="1"/>
  <c r="E8" i="2" s="1"/>
  <c r="E9" i="2" a="1"/>
  <c r="E9" i="2"/>
  <c r="D8" i="2" a="1"/>
  <c r="D8" i="2"/>
  <c r="D9" i="2" a="1"/>
  <c r="D9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13" i="2"/>
  <c r="I13" i="2"/>
  <c r="I26" i="2"/>
  <c r="I27" i="2"/>
  <c r="I28" i="2"/>
  <c r="I29" i="2"/>
  <c r="I30" i="2"/>
  <c r="I14" i="2"/>
  <c r="I15" i="2"/>
  <c r="I16" i="2"/>
  <c r="I17" i="2"/>
  <c r="I18" i="2"/>
  <c r="I19" i="2"/>
  <c r="I20" i="2"/>
  <c r="I21" i="2"/>
  <c r="I22" i="2"/>
  <c r="I23" i="2"/>
  <c r="I24" i="2"/>
  <c r="I25" i="2"/>
  <c r="H11" i="2" a="1"/>
  <c r="H11" i="2" s="1"/>
  <c r="H7" i="2" a="1"/>
  <c r="H7" i="2"/>
  <c r="F7" i="2" a="1"/>
  <c r="F7" i="2" s="1"/>
  <c r="E7" i="2" a="1"/>
  <c r="E7" i="2"/>
  <c r="D7" i="2" a="1"/>
  <c r="D7" i="2"/>
  <c r="F13" i="2" a="1"/>
  <c r="F13" i="2" s="1"/>
  <c r="G13" i="2" s="1"/>
  <c r="F29" i="2"/>
  <c r="G29" i="2" s="1"/>
  <c r="F30" i="2"/>
  <c r="G30" i="2" s="1"/>
  <c r="G35" i="2"/>
  <c r="G36" i="2"/>
  <c r="G37" i="2"/>
  <c r="G38" i="2"/>
  <c r="G39" i="2"/>
  <c r="G40" i="2"/>
  <c r="G34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5" i="2" a="1"/>
  <c r="E36" i="2" a="1"/>
  <c r="E37" i="2" a="1"/>
  <c r="E38" i="2" a="1"/>
  <c r="E39" i="2" a="1"/>
  <c r="E40" i="2" a="1"/>
  <c r="E34" i="2" a="1"/>
  <c r="E40" i="2" l="1"/>
  <c r="E39" i="2"/>
  <c r="E38" i="2"/>
  <c r="E37" i="2"/>
  <c r="E36" i="2"/>
  <c r="E35" i="2"/>
  <c r="E34" i="2"/>
  <c r="F23" i="2"/>
  <c r="G23" i="2" s="1"/>
  <c r="F27" i="2"/>
  <c r="G27" i="2" s="1"/>
  <c r="F26" i="2"/>
  <c r="G26" i="2" s="1"/>
  <c r="F25" i="2"/>
  <c r="G25" i="2" s="1"/>
  <c r="F24" i="2"/>
  <c r="G24" i="2" s="1"/>
  <c r="F21" i="2"/>
  <c r="G21" i="2" s="1"/>
  <c r="F20" i="2"/>
  <c r="G20" i="2" s="1"/>
  <c r="F18" i="2"/>
  <c r="G18" i="2" s="1"/>
  <c r="F15" i="2"/>
  <c r="G15" i="2" s="1"/>
  <c r="F14" i="2"/>
  <c r="G14" i="2" s="1"/>
  <c r="F28" i="2"/>
  <c r="G28" i="2" s="1"/>
  <c r="F22" i="2"/>
  <c r="G22" i="2" s="1"/>
  <c r="F19" i="2"/>
  <c r="G19" i="2" s="1"/>
  <c r="F17" i="2"/>
  <c r="G17" i="2" s="1"/>
  <c r="F16" i="2"/>
  <c r="G16" i="2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62CC06-2E71-4103-85AD-F8338001E929}" name="MS Access Database_Query" type="1" refreshedVersion="8" background="1">
    <dbPr connection="DSN=MS Access Database;DBQ=C:\Users\happy\OneDrive\바탕 화면\2026_컴활1급실기_기본서(20260324)\2026기본서_컴활1급실기\01 엑셀\03 기본모의고사\가전판매내역.accdb;DefaultDir=C:\Users\happy\OneDrive\바탕 화면\2026_컴활1급실기_기본서(20260324)\2026기본서_컴활1급실기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<sst xmlns="http://schemas.openxmlformats.org/spreadsheetml/2006/main" count="367" uniqueCount="199">
  <si>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</si>
  <si>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</si>
  <si>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</si>
  <si>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</si>
  <si>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</si>
  <si>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</si>
  <si>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</si>
  <si>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</si>
  <si>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</si>
  <si>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</si>
  <si>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</si>
  <si>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</si>
  <si>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</si>
  <si>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</si>
  <si>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</si>
  <si>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</si>
  <si>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</si>
  <si>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</si>
  <si>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</si>
  <si>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</si>
  <si>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</si>
  <si>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</si>
  <si>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</si>
  <si>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</si>
  <si>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</si>
  <si>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</si>
  <si>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</si>
  <si>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</si>
  <si>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</si>
  <si>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</si>
  <si>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</si>
  <si>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</si>
  <si>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</si>
  <si>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</si>
  <si>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</si>
  <si>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</si>
  <si>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</si>
  <si>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</si>
  <si>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</si>
  <si>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</si>
  <si>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</si>
  <si>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</si>
  <si>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</si>
  <si>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</si>
  <si>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</si>
  <si>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</si>
  <si>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</si>
  <si>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</si>
  <si>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</si>
  <si>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</si>
  <si>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</si>
  <si>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</si>
  <si>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</si>
  <si>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</si>
  <si>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</si>
  <si>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</si>
  <si>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</si>
  <si>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</si>
  <si>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</si>
  <si>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</si>
  <si>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</si>
  <si>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</si>
  <si>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</si>
  <si>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</si>
  <si>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</si>
  <si>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</si>
  <si>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</si>
  <si>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</si>
  <si>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</si>
  <si>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</si>
  <si>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</si>
  <si>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</si>
  <si>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</si>
  <si>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</si>
  <si>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</si>
  <si>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</si>
  <si>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</si>
  <si>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</si>
  <si>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</si>
  <si>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</si>
  <si>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</si>
  <si>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</si>
  <si>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</si>
  <si>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</si>
  <si>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</si>
  <si>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</si>
  <si>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</si>
  <si>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</si>
  <si>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</si>
  <si>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</si>
  <si>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</si>
  <si>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</si>
  <si>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</si>
  <si>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</si>
  <si>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</si>
  <si>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</si>
  <si>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</si>
  <si>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</si>
  <si>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</si>
  <si>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</si>
  <si>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</si>
  <si>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</si>
  <si>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</si>
  <si>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</si>
  <si>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</si>
  <si>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</si>
  <si>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</si>
  <si>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</si>
  <si>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</si>
  <si>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</si>
  <si>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</si>
  <si>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</si>
  <si>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</si>
  <si>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</si>
  <si>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</si>
  <si>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</si>
  <si>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</si>
  <si>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</si>
  <si>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</si>
  <si>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</si>
  <si>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</si>
  <si>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</si>
  <si>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</si>
  <si>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</si>
  <si>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</si>
  <si>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</si>
  <si>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</si>
  <si>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</si>
  <si>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</si>
  <si>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</si>
  <si>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</si>
  <si>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</si>
  <si>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</si>
  <si>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</si>
  <si>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</si>
  <si>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</si>
  <si>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</si>
  <si>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</si>
  <si>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</si>
  <si>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</si>
  <si>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</si>
  <si>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</si>
  <si>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</si>
  <si>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</si>
  <si>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</si>
  <si>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</si>
  <si>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</si>
  <si>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</si>
  <si>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</si>
  <si>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</si>
  <si>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</si>
  <si>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</si>
  <si>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</si>
  <si>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</si>
  <si>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</si>
  <si>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</si>
  <si>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</si>
  <si>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</si>
  <si>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</si>
  <si>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</si>
  <si>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</si>
  <si>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</si>
  <si>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</si>
  <si>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</si>
  <si>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</si>
  <si>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</si>
  <si>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</si>
  <si>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</si>
  <si>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</si>
  <si>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</si>
  <si>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</si>
  <si>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</si>
  <si>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</si>
  <si>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</si>
  <si>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</si>
  <si>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</si>
  <si>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</si>
  <si>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</si>
  <si>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</si>
  <si>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</si>
  <si>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</si>
  <si>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</si>
  <si>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</si>
  <si>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</si>
  <si>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소형가전</t>
  </si>
  <si>
    <t>다리미</t>
  </si>
  <si>
    <t>면도기</t>
  </si>
  <si>
    <t>전동치솔</t>
  </si>
  <si>
    <t>평균 : 수량</t>
  </si>
  <si>
    <t>평균 : 판매금액</t>
  </si>
  <si>
    <t>제품명</t>
  </si>
  <si>
    <t>값</t>
  </si>
  <si>
    <t>sum weekday choose</t>
    <phoneticPr fontId="1" type="noConversion"/>
  </si>
  <si>
    <t>주문시간</t>
  </si>
  <si>
    <t>주문시간2</t>
  </si>
  <si>
    <t>DHWJS</t>
  </si>
  <si>
    <t>DHGN</t>
  </si>
  <si>
    <t>＊</t>
  </si>
  <si>
    <t>컴활1기실기합격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</si>
</sst>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  <numFmt numFmtId="178" formatCode="[=0]&quot;보너스&quot;;&quot;&quot;"/>
    <numFmt numFmtId="179" formatCode="[=1]&quot;장기근속&quot;;[=2]&quot;10년이상근속&quot;;&quot;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78" fontId="5" fillId="0" borderId="1" xfId="4" applyNumberFormat="1" applyFont="1" applyBorder="1" applyAlignment="1">
      <alignment horizontal="center"/>
    </xf>
    <xf numFmtId="179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13">
    <dxf>
      <font>
        <color rgb="FF006100"/>
      </font>
      <fill>
        <patternFill>
          <bgColor rgb="FFC6EFCE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615FEB3-A2A7-41F8-B437-909B143EAB41}" type="VALUE">
                      <a:rPr lang="en-US" altLang="ko-KR" sz="1100" b="1"/>
                      <a:pPr/>
                      <a:t>[값]</a:t>
                    </a:fld>
                    <a:endParaRPr lang="ko-KR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9CD-4A55-A2F9-0C3B2A9FA07A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name>기말 이동 평균</c:nam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5A756B2-A76B-D79B-E3BB-9F86F75DCCB7}"/>
            </a:ext>
          </a:extLst>
        </xdr:cNvPr>
        <xdr:cNvSpPr/>
      </xdr:nvSpPr>
      <xdr:spPr>
        <a:xfrm>
          <a:off x="0" y="2671763"/>
          <a:ext cx="10858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900408EC-35EE-41C5-A5B1-F0E5441156C5}"/>
            </a:ext>
          </a:extLst>
        </xdr:cNvPr>
        <xdr:cNvSpPr/>
      </xdr:nvSpPr>
      <xdr:spPr>
        <a:xfrm>
          <a:off x="1085850" y="2671763"/>
          <a:ext cx="10858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376238</xdr:colOff>
          <xdr:row>2</xdr:row>
          <xdr:rowOff>123825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창한" refreshedDate="46258.155805555558" backgroundQuery="1" createdVersion="8" refreshedVersion="8" minRefreshableVersion="3" recordCount="40" xr:uid="{4C1AB31C-8C78-464F-844F-008F846D49A4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19"/>
          <x v="19"/>
          <x v="19"/>
          <x v="19"/>
          <x v="19"/>
          <x v="19"/>
          <x v="19"/>
          <x v="19"/>
          <x v="19"/>
          <x v="19"/>
          <x v="19"/>
          <x v="19"/>
          <x v="19"/>
          <x v="19"/>
          <x v="19"/>
          <x v="19"/>
          <x v="0"/>
          <x v="1"/>
          <x v="2"/>
          <x v="20"/>
          <x v="3"/>
          <x v="4"/>
          <x v="20"/>
          <x v="5"/>
          <x v="6"/>
          <x v="7"/>
          <x v="20"/>
          <x v="8"/>
          <x v="9"/>
          <x v="10"/>
          <x v="11"/>
          <x v="12"/>
          <x v="13"/>
          <x v="14"/>
          <x v="15"/>
          <x v="16"/>
          <x v="17"/>
          <x v="18"/>
        </discretePr>
        <groupItems count="21"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61FCE3-C976-4FC5-8199-89F7172D4E2E}" name="피벗 테이블1" cacheId="0" dataOnRows="1" applyNumberFormats="0" applyBorderFormats="0" applyFontFormats="0" applyPatternFormats="0" applyAlignmentFormats="0" applyWidthHeightFormats="1" dataCaption="값" missingCaption="＊" updatedVersion="8" minRefreshableVersion="3" showDrill="0" useAutoFormatting="1" rowGrandTotals="0" colGrandTotals="0" itemPrintTitles="1" mergeItem="1" createdVersion="8" indent="0" compact="0" outline="1" outlineData="1" compactData="0" multipleFieldFilters="0" fieldListSortAscending="1">
  <location ref="A3:F21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ubtotalTop="0" showAll="0" defaultSubtotal="0">
      <items count="21">
        <item n="DHWJS" x="19"/>
        <item x="0"/>
        <item x="1"/>
        <item x="2"/>
        <item n="DHGN" x="20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</pivotFields>
  <rowFields count="3">
    <field x="5"/>
    <field x="2"/>
    <field x="-2"/>
  </rowFields>
  <rowItems count="17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4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2" baseItem="7" numFmtId="42"/>
  </dataFields>
  <formats count="11">
    <format dxfId="11">
      <pivotArea fieldPosition="0">
        <references count="2">
          <reference field="2" count="1">
            <x v="7"/>
          </reference>
          <reference field="5" count="1" selected="0">
            <x v="0"/>
          </reference>
        </references>
      </pivotArea>
    </format>
    <format dxfId="10">
      <pivotArea fieldPosition="0">
        <references count="3">
          <reference field="4294967294" count="2">
            <x v="0"/>
            <x v="1"/>
          </reference>
          <reference field="2" count="1" selected="0">
            <x v="7"/>
          </reference>
          <reference field="5" count="1" selected="0">
            <x v="0"/>
          </reference>
        </references>
      </pivotArea>
    </format>
    <format dxfId="9">
      <pivotArea fieldPosition="0">
        <references count="2">
          <reference field="2" count="1">
            <x v="9"/>
          </reference>
          <reference field="5" count="1" selected="0">
            <x v="0"/>
          </reference>
        </references>
      </pivotArea>
    </format>
    <format dxfId="8">
      <pivotArea fieldPosition="0">
        <references count="3">
          <reference field="4294967294" count="2">
            <x v="0"/>
            <x v="1"/>
          </reference>
          <reference field="2" count="1" selected="0">
            <x v="9"/>
          </reference>
          <reference field="5" count="1" selected="0">
            <x v="0"/>
          </reference>
        </references>
      </pivotArea>
    </format>
    <format dxfId="7">
      <pivotArea fieldPosition="0">
        <references count="1">
          <reference field="5" count="1">
            <x v="4"/>
          </reference>
        </references>
      </pivotArea>
    </format>
    <format dxfId="6">
      <pivotArea fieldPosition="0">
        <references count="2">
          <reference field="2" count="1">
            <x v="19"/>
          </reference>
          <reference field="5" count="1" selected="0">
            <x v="4"/>
          </reference>
        </references>
      </pivotArea>
    </format>
    <format dxfId="5">
      <pivotArea fieldPosition="0">
        <references count="3">
          <reference field="4294967294" count="2">
            <x v="0"/>
            <x v="1"/>
          </reference>
          <reference field="2" count="1" selected="0">
            <x v="19"/>
          </reference>
          <reference field="5" count="1" selected="0">
            <x v="4"/>
          </reference>
        </references>
      </pivotArea>
    </format>
    <format dxfId="4">
      <pivotArea fieldPosition="0">
        <references count="2">
          <reference field="2" count="1">
            <x v="22"/>
          </reference>
          <reference field="5" count="1" selected="0">
            <x v="4"/>
          </reference>
        </references>
      </pivotArea>
    </format>
    <format dxfId="3">
      <pivotArea fieldPosition="0">
        <references count="3">
          <reference field="4294967294" count="2">
            <x v="0"/>
            <x v="1"/>
          </reference>
          <reference field="2" count="1" selected="0">
            <x v="22"/>
          </reference>
          <reference field="5" count="1" selected="0">
            <x v="4"/>
          </reference>
        </references>
      </pivotArea>
    </format>
    <format dxfId="2">
      <pivotArea fieldPosition="0">
        <references count="2">
          <reference field="2" count="1">
            <x v="26"/>
          </reference>
          <reference field="5" count="1" selected="0">
            <x v="4"/>
          </reference>
        </references>
      </pivotArea>
    </format>
    <format dxfId="1">
      <pivotArea fieldPosition="0">
        <references count="3">
          <reference field="4294967294" count="2">
            <x v="0"/>
            <x v="1"/>
          </reference>
          <reference field="2" count="1" selected="0">
            <x v="26"/>
          </reference>
          <reference field="5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I7" sqref="I7"/>
    </sheetView>
  </sheetViews>
  <sheetFormatPr defaultRowHeight="16.899999999999999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65">
      <c r="A2" s="33" t="s">
        <v>1</v>
      </c>
      <c r="B2" s="33"/>
      <c r="C2" s="33"/>
      <c r="D2" s="33"/>
      <c r="E2" s="33"/>
      <c r="F2" s="33"/>
      <c r="G2" s="33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3" t="s">
        <v>182</v>
      </c>
    </row>
    <row r="26" spans="1:7">
      <c r="A26" t="b">
        <f>OR(AND(C4&gt;=3500000,C4&lt;=4000000),G4&gt;AVERAGE($G$4:$G$23))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2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F5" sqref="F5:G12"/>
    </sheetView>
  </sheetViews>
  <sheetFormatPr defaultRowHeight="16.899999999999999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2">
        <v>44992</v>
      </c>
      <c r="E5" s="3">
        <v>179000</v>
      </c>
      <c r="F5" s="24">
        <f>_xlfn.RANK.EQ(E5,$E$5:$E$12)</f>
        <v>6</v>
      </c>
      <c r="G5" s="25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2">
        <v>44995</v>
      </c>
      <c r="E6" s="3">
        <v>159000</v>
      </c>
      <c r="F6" s="24">
        <f t="shared" ref="F6:F12" si="1">_xlfn.RANK.EQ(E6,$E$5:$E$12)</f>
        <v>8</v>
      </c>
      <c r="G6" s="25" t="str">
        <f t="shared" si="0"/>
        <v>주말출발</v>
      </c>
    </row>
    <row r="7" spans="2:7">
      <c r="B7" s="1" t="s">
        <v>32</v>
      </c>
      <c r="C7" s="1" t="s">
        <v>33</v>
      </c>
      <c r="D7" s="22">
        <v>44999</v>
      </c>
      <c r="E7" s="3">
        <v>459000</v>
      </c>
      <c r="F7" s="24">
        <f t="shared" si="1"/>
        <v>1</v>
      </c>
      <c r="G7" s="25" t="str">
        <f t="shared" si="0"/>
        <v>주중출발</v>
      </c>
    </row>
    <row r="8" spans="2:7">
      <c r="B8" s="1" t="s">
        <v>34</v>
      </c>
      <c r="C8" s="1" t="s">
        <v>33</v>
      </c>
      <c r="D8" s="22">
        <v>44999</v>
      </c>
      <c r="E8" s="3">
        <v>329000</v>
      </c>
      <c r="F8" s="24">
        <f t="shared" si="1"/>
        <v>2</v>
      </c>
      <c r="G8" s="25" t="str">
        <f t="shared" si="0"/>
        <v>주중출발</v>
      </c>
    </row>
    <row r="9" spans="2:7">
      <c r="B9" s="1" t="s">
        <v>35</v>
      </c>
      <c r="C9" s="1" t="s">
        <v>30</v>
      </c>
      <c r="D9" s="22">
        <v>44995</v>
      </c>
      <c r="E9" s="3">
        <v>199000</v>
      </c>
      <c r="F9" s="24">
        <f t="shared" si="1"/>
        <v>5</v>
      </c>
      <c r="G9" s="25" t="str">
        <f t="shared" si="0"/>
        <v>주말출발</v>
      </c>
    </row>
    <row r="10" spans="2:7">
      <c r="B10" s="1" t="s">
        <v>36</v>
      </c>
      <c r="C10" s="1" t="s">
        <v>30</v>
      </c>
      <c r="D10" s="22">
        <v>45002</v>
      </c>
      <c r="E10" s="3">
        <v>169000</v>
      </c>
      <c r="F10" s="24">
        <f t="shared" si="1"/>
        <v>7</v>
      </c>
      <c r="G10" s="25" t="str">
        <f t="shared" si="0"/>
        <v>주말출발</v>
      </c>
    </row>
    <row r="11" spans="2:7">
      <c r="B11" s="1" t="s">
        <v>37</v>
      </c>
      <c r="C11" s="1" t="s">
        <v>30</v>
      </c>
      <c r="D11" s="22">
        <v>44995</v>
      </c>
      <c r="E11" s="3">
        <v>239000</v>
      </c>
      <c r="F11" s="24">
        <f t="shared" si="1"/>
        <v>4</v>
      </c>
      <c r="G11" s="25" t="str">
        <f t="shared" si="0"/>
        <v>주말출발</v>
      </c>
    </row>
    <row r="12" spans="2:7">
      <c r="B12" s="1" t="s">
        <v>38</v>
      </c>
      <c r="C12" s="1" t="s">
        <v>33</v>
      </c>
      <c r="D12" s="22">
        <v>45002</v>
      </c>
      <c r="E12" s="3">
        <v>329000</v>
      </c>
      <c r="F12" s="24">
        <f t="shared" si="1"/>
        <v>2</v>
      </c>
      <c r="G12" s="25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0"/>
  <sheetViews>
    <sheetView zoomScaleNormal="100" workbookViewId="0">
      <selection activeCell="H13" sqref="H13"/>
    </sheetView>
  </sheetViews>
  <sheetFormatPr defaultRowHeight="16.899999999999999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10">
      <c r="A1" t="s">
        <v>0</v>
      </c>
      <c r="B1" t="s">
        <v>39</v>
      </c>
    </row>
    <row r="2" spans="1:10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10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10">
      <c r="A5" t="s">
        <v>21</v>
      </c>
    </row>
    <row r="6" spans="1:10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10">
      <c r="A7" s="1" t="s">
        <v>51</v>
      </c>
      <c r="B7" s="6">
        <v>0.05</v>
      </c>
      <c r="C7" s="1">
        <f t="array" ref="C7">MEDIAN(IF($A$13:$A$30=A7,$D$13:$D$30))</f>
        <v>185</v>
      </c>
      <c r="D7" s="4">
        <f t="array" ref="D7">SUM(($A$13:$A$30=$A7)*($D$13:$D$30)*(WEEKDAY($B$13:$B$30)=1))</f>
        <v>0</v>
      </c>
      <c r="E7" s="4">
        <f t="array" ref="E7">SUM(($A$13:$A$30=$A7)*($D$13:$D$30)*(WEEKDAY($B$13:$B$30)=2))</f>
        <v>0</v>
      </c>
      <c r="F7" s="4">
        <f t="array" ref="F7">SUM(($A$13:$A$30=$A7)*($D$13:$D$30)*(WEEKDAY($B$13:$B$30)=3))</f>
        <v>0</v>
      </c>
      <c r="G7" s="4">
        <f t="array" ref="G7">SUM(($A$13:$A$30=$A7)*($D$13:$D$30)*(WEEKDAY($B$13:$B$30)=4))</f>
        <v>0</v>
      </c>
      <c r="H7" s="4">
        <f t="array" ref="H7">SUM(($A$13:$A$30=$A7)*($D$13:$D$30)*(WEEKDAY($B$13:$B$30)=5))</f>
        <v>315</v>
      </c>
    </row>
    <row r="8" spans="1:10">
      <c r="A8" s="1" t="s">
        <v>52</v>
      </c>
      <c r="B8" s="6">
        <v>7.0000000000000007E-2</v>
      </c>
      <c r="C8" s="1">
        <f t="array" ref="C8">MEDIAN(IF($A$13:$A$30=A8,$D$13:$D$30))</f>
        <v>175</v>
      </c>
      <c r="D8" s="4">
        <f t="array" ref="D8">SUM(($A$13:$A$30=$A8)*($D$13:$D$30)*(WEEKDAY($B$13:$B$30)=1))</f>
        <v>0</v>
      </c>
      <c r="E8" s="4">
        <f t="array" ref="E8">SUM(($A$13:$A$30=$A8)*($D$13:$D$30)*(WEEKDAY($B$13:$B$30)=2))</f>
        <v>0</v>
      </c>
      <c r="F8" s="4">
        <f t="array" ref="F8">SUM(($A$13:$A$30=$A8)*($D$13:$D$30)*(WEEKDAY($B$13:$B$30)=3))</f>
        <v>260</v>
      </c>
      <c r="G8" s="4">
        <f t="array" ref="G8">SUM(($A$13:$A$30=$A8)*($D$13:$D$30)*(WEEKDAY($B$13:$B$30)=4))</f>
        <v>121</v>
      </c>
      <c r="H8" s="4">
        <f t="array" ref="H8">SUM(($A$13:$A$30=$A8)*($D$13:$D$30)*(WEEKDAY($B$13:$B$30)=5))</f>
        <v>450</v>
      </c>
    </row>
    <row r="9" spans="1:10">
      <c r="A9" s="1" t="s">
        <v>53</v>
      </c>
      <c r="B9" s="6">
        <v>0.1</v>
      </c>
      <c r="C9" s="1">
        <f t="array" ref="C9">MEDIAN(IF($A$13:$A$30=A9,$D$13:$D$30))</f>
        <v>165</v>
      </c>
      <c r="D9" s="4">
        <f t="array" ref="D9">SUM(($A$13:$A$30=$A9)*($D$13:$D$30)*(WEEKDAY($B$13:$B$30)=1))</f>
        <v>0</v>
      </c>
      <c r="E9" s="4">
        <f t="array" ref="E9">SUM(($A$13:$A$30=$A9)*($D$13:$D$30)*(WEEKDAY($B$13:$B$30)=2))</f>
        <v>100</v>
      </c>
      <c r="F9" s="4">
        <f t="array" ref="F9">SUM(($A$13:$A$30=$A9)*($D$13:$D$30)*(WEEKDAY($B$13:$B$30)=3))</f>
        <v>435</v>
      </c>
      <c r="G9" s="4">
        <f t="array" ref="G9">SUM(($A$13:$A$30=$A9)*($D$13:$D$30)*(WEEKDAY($B$13:$B$30)=4))</f>
        <v>150</v>
      </c>
      <c r="H9" s="4">
        <f t="array" ref="H9">SUM(($A$13:$A$30=$A9)*($D$13:$D$30)*(WEEKDAY($B$13:$B$30)=5))</f>
        <v>200</v>
      </c>
      <c r="J9" t="s">
        <v>192</v>
      </c>
    </row>
    <row r="11" spans="1:10">
      <c r="A11" t="s">
        <v>54</v>
      </c>
      <c r="H11">
        <f t="array" ref="H11">SUM(($A$13:$A$30=$A7)*($D$13:$D$30)*(WEEKDAY($B$13:$B$30)=1))</f>
        <v>0</v>
      </c>
    </row>
    <row r="12" spans="1:10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10">
      <c r="A13" s="1" t="s">
        <v>51</v>
      </c>
      <c r="B13" s="7">
        <v>44987</v>
      </c>
      <c r="C13" s="1" t="s">
        <v>41</v>
      </c>
      <c r="D13" s="4">
        <v>205</v>
      </c>
      <c r="E13" s="8">
        <f>IF(D13&gt;100,HLOOKUP(C13,$B$2:$G$3,2,FALSE),HLOOKUP(C13,$B$2:$G$3,2,FALSE)*1.1)</f>
        <v>15</v>
      </c>
      <c r="F13" s="9">
        <f t="array" ref="F13:F30">D13:D30*E13:E30</f>
        <v>3075</v>
      </c>
      <c r="G13" s="10">
        <f>F13*(1-VLOOKUP(A13,$A$7:$B$9,2,FALSE))</f>
        <v>2921.25</v>
      </c>
      <c r="H13">
        <f>WEEKDAY(B13)</f>
        <v>5</v>
      </c>
      <c r="I13" t="b">
        <f>H13=WEEKDAY(B13)</f>
        <v>1</v>
      </c>
    </row>
    <row r="14" spans="1:10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IF(D14&gt;100,HLOOKUP(C14,$B$2:$G$3,2,FALSE),HLOOKUP(C14,$B$2:$G$3,2,FALSE)*1.1)</f>
        <v>192.50000000000003</v>
      </c>
      <c r="F14" s="9">
        <v>19250.000000000004</v>
      </c>
      <c r="G14" s="10">
        <f t="shared" ref="G14:G30" si="1">F14*(1-VLOOKUP(A14,$A$7:$B$9,2,FALSE))</f>
        <v>17902.500000000004</v>
      </c>
      <c r="H14">
        <f t="shared" ref="H14:H30" si="2">WEEKDAY(B14)</f>
        <v>5</v>
      </c>
      <c r="I14">
        <f t="shared" ref="I14:I30" si="3">WEEKDAY(B15)</f>
        <v>3</v>
      </c>
    </row>
    <row r="15" spans="1:10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  <c r="H15">
        <f t="shared" si="2"/>
        <v>3</v>
      </c>
      <c r="I15">
        <f t="shared" si="3"/>
        <v>3</v>
      </c>
    </row>
    <row r="16" spans="1:10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  <c r="H16">
        <f t="shared" si="2"/>
        <v>3</v>
      </c>
      <c r="I16">
        <f t="shared" si="3"/>
        <v>2</v>
      </c>
    </row>
    <row r="17" spans="1:9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  <c r="H17">
        <f t="shared" si="2"/>
        <v>2</v>
      </c>
      <c r="I17">
        <f t="shared" si="3"/>
        <v>6</v>
      </c>
    </row>
    <row r="18" spans="1:9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  <c r="H18">
        <f t="shared" si="2"/>
        <v>6</v>
      </c>
      <c r="I18">
        <f t="shared" si="3"/>
        <v>6</v>
      </c>
    </row>
    <row r="19" spans="1:9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  <c r="H19">
        <f t="shared" si="2"/>
        <v>6</v>
      </c>
      <c r="I19">
        <f t="shared" si="3"/>
        <v>5</v>
      </c>
    </row>
    <row r="20" spans="1:9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  <c r="H20">
        <f t="shared" si="2"/>
        <v>5</v>
      </c>
      <c r="I20">
        <f t="shared" si="3"/>
        <v>6</v>
      </c>
    </row>
    <row r="21" spans="1:9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  <c r="H21">
        <f t="shared" si="2"/>
        <v>6</v>
      </c>
      <c r="I21">
        <f t="shared" si="3"/>
        <v>5</v>
      </c>
    </row>
    <row r="22" spans="1:9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  <c r="H22">
        <f t="shared" si="2"/>
        <v>5</v>
      </c>
      <c r="I22">
        <f t="shared" si="3"/>
        <v>5</v>
      </c>
    </row>
    <row r="23" spans="1:9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  <c r="H23">
        <f t="shared" si="2"/>
        <v>5</v>
      </c>
      <c r="I23">
        <f t="shared" si="3"/>
        <v>5</v>
      </c>
    </row>
    <row r="24" spans="1:9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  <c r="H24">
        <f t="shared" si="2"/>
        <v>5</v>
      </c>
      <c r="I24">
        <f t="shared" si="3"/>
        <v>4</v>
      </c>
    </row>
    <row r="25" spans="1:9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  <c r="H25">
        <f t="shared" si="2"/>
        <v>4</v>
      </c>
      <c r="I25">
        <f t="shared" si="3"/>
        <v>4</v>
      </c>
    </row>
    <row r="26" spans="1:9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  <c r="H26">
        <f t="shared" si="2"/>
        <v>4</v>
      </c>
      <c r="I26">
        <f>WEEKDAY(B27)</f>
        <v>6</v>
      </c>
    </row>
    <row r="27" spans="1:9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  <c r="H27">
        <f t="shared" si="2"/>
        <v>6</v>
      </c>
      <c r="I27">
        <f t="shared" si="3"/>
        <v>3</v>
      </c>
    </row>
    <row r="28" spans="1:9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  <c r="H28">
        <f t="shared" si="2"/>
        <v>3</v>
      </c>
      <c r="I28">
        <f t="shared" si="3"/>
        <v>6</v>
      </c>
    </row>
    <row r="29" spans="1:9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  <c r="H29">
        <f t="shared" si="2"/>
        <v>6</v>
      </c>
      <c r="I29">
        <f t="shared" si="3"/>
        <v>3</v>
      </c>
    </row>
    <row r="30" spans="1:9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  <c r="H30">
        <f t="shared" si="2"/>
        <v>3</v>
      </c>
      <c r="I30">
        <f t="shared" si="3"/>
        <v>7</v>
      </c>
    </row>
    <row r="32" spans="1:9">
      <c r="A32" t="s">
        <v>59</v>
      </c>
      <c r="B32" s="34" t="s">
        <v>60</v>
      </c>
      <c r="C32" s="34"/>
      <c r="D32" s="34"/>
      <c r="E32" s="34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27" t="str">
        <f>IF(AND(C34&gt;=700,D34&gt;=700,F34&gt;=600,AVERAGE(C34:D34)&gt;700),"보너스","")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27" t="str">
        <f t="shared" ref="G35:G40" si="4">IF(AND(C35&gt;=700,D35&gt;=700,F35&gt;=600,AVERAGE(C35:D35)&gt;700),"보너스","")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27" t="str">
        <f t="shared" si="4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27" t="str">
        <f t="shared" si="4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27" t="str">
        <f t="shared" si="4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27" t="str">
        <f t="shared" si="4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27" t="str">
        <f t="shared" si="4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1"/>
  <sheetViews>
    <sheetView topLeftCell="A2" workbookViewId="0">
      <selection activeCell="I24" sqref="I24"/>
    </sheetView>
  </sheetViews>
  <sheetFormatPr defaultRowHeight="16.899999999999999"/>
  <cols>
    <col min="1" max="1" width="12.25" bestFit="1" customWidth="1"/>
    <col min="2" max="3" width="13.6875" bestFit="1" customWidth="1"/>
    <col min="4" max="4" width="10.6875" bestFit="1" customWidth="1"/>
    <col min="5" max="6" width="8.875" bestFit="1" customWidth="1"/>
    <col min="7" max="9" width="8" bestFit="1" customWidth="1"/>
    <col min="10" max="10" width="7" bestFit="1" customWidth="1"/>
    <col min="11" max="11" width="10.1875" bestFit="1" customWidth="1"/>
    <col min="12" max="14" width="8.375" bestFit="1" customWidth="1"/>
    <col min="15" max="15" width="8" bestFit="1" customWidth="1"/>
    <col min="16" max="16" width="10.1875" bestFit="1" customWidth="1"/>
    <col min="17" max="17" width="8" bestFit="1" customWidth="1"/>
  </cols>
  <sheetData>
    <row r="1" spans="1:6">
      <c r="A1" s="26" t="s">
        <v>183</v>
      </c>
      <c r="B1" t="s">
        <v>184</v>
      </c>
    </row>
    <row r="3" spans="1:6">
      <c r="A3" s="23"/>
      <c r="B3" s="23"/>
      <c r="C3" s="23"/>
      <c r="D3" s="30" t="s">
        <v>190</v>
      </c>
      <c r="E3" s="23"/>
      <c r="F3" s="23"/>
    </row>
    <row r="4" spans="1:6">
      <c r="A4" s="30" t="s">
        <v>194</v>
      </c>
      <c r="B4" s="30" t="s">
        <v>193</v>
      </c>
      <c r="C4" s="30" t="s">
        <v>191</v>
      </c>
      <c r="D4" s="32" t="s">
        <v>185</v>
      </c>
      <c r="E4" s="32" t="s">
        <v>186</v>
      </c>
      <c r="F4" s="32" t="s">
        <v>187</v>
      </c>
    </row>
    <row r="5" spans="1:6">
      <c r="A5" s="23" t="s">
        <v>195</v>
      </c>
      <c r="B5" s="23"/>
      <c r="C5" s="23"/>
    </row>
    <row r="6" spans="1:6">
      <c r="A6" s="23"/>
      <c r="B6" s="31">
        <v>0.46180555555555558</v>
      </c>
      <c r="C6" s="23"/>
      <c r="D6" s="29"/>
      <c r="E6" s="29"/>
      <c r="F6" s="29"/>
    </row>
    <row r="7" spans="1:6">
      <c r="A7" s="23"/>
      <c r="B7" s="23"/>
      <c r="C7" s="23" t="s">
        <v>188</v>
      </c>
      <c r="D7" s="29" t="s">
        <v>197</v>
      </c>
      <c r="E7" s="29" t="s">
        <v>197</v>
      </c>
      <c r="F7" s="29">
        <v>6</v>
      </c>
    </row>
    <row r="8" spans="1:6">
      <c r="A8" s="23"/>
      <c r="B8" s="23"/>
      <c r="C8" s="23" t="s">
        <v>189</v>
      </c>
      <c r="D8" s="29" t="s">
        <v>197</v>
      </c>
      <c r="E8" s="29" t="s">
        <v>197</v>
      </c>
      <c r="F8" s="29">
        <v>460000</v>
      </c>
    </row>
    <row r="9" spans="1:6">
      <c r="A9" s="23"/>
      <c r="B9" s="31">
        <v>0.47152777777777777</v>
      </c>
      <c r="C9" s="23"/>
      <c r="D9" s="29"/>
      <c r="E9" s="29"/>
      <c r="F9" s="29"/>
    </row>
    <row r="10" spans="1:6">
      <c r="A10" s="23"/>
      <c r="B10" s="23"/>
      <c r="C10" s="23" t="s">
        <v>188</v>
      </c>
      <c r="D10" s="29" t="s">
        <v>197</v>
      </c>
      <c r="E10" s="29" t="s">
        <v>197</v>
      </c>
      <c r="F10" s="29">
        <v>2</v>
      </c>
    </row>
    <row r="11" spans="1:6">
      <c r="A11" s="23"/>
      <c r="B11" s="23"/>
      <c r="C11" s="23" t="s">
        <v>189</v>
      </c>
      <c r="D11" s="29" t="s">
        <v>197</v>
      </c>
      <c r="E11" s="29" t="s">
        <v>197</v>
      </c>
      <c r="F11" s="29">
        <v>300000</v>
      </c>
    </row>
    <row r="12" spans="1:6">
      <c r="A12" s="23" t="s">
        <v>196</v>
      </c>
      <c r="B12" s="23"/>
      <c r="C12" s="23"/>
      <c r="D12" s="29"/>
      <c r="E12" s="29"/>
      <c r="F12" s="29"/>
    </row>
    <row r="13" spans="1:6">
      <c r="A13" s="23"/>
      <c r="B13" s="31">
        <v>0.54513888888888884</v>
      </c>
      <c r="C13" s="23"/>
      <c r="D13" s="29"/>
      <c r="E13" s="29"/>
      <c r="F13" s="29"/>
    </row>
    <row r="14" spans="1:6">
      <c r="A14" s="23"/>
      <c r="B14" s="23"/>
      <c r="C14" s="23" t="s">
        <v>188</v>
      </c>
      <c r="D14" s="29">
        <v>1</v>
      </c>
      <c r="E14" s="29" t="s">
        <v>197</v>
      </c>
      <c r="F14" s="29" t="s">
        <v>197</v>
      </c>
    </row>
    <row r="15" spans="1:6">
      <c r="A15" s="23"/>
      <c r="B15" s="23"/>
      <c r="C15" s="23" t="s">
        <v>189</v>
      </c>
      <c r="D15" s="29">
        <v>2560000</v>
      </c>
      <c r="E15" s="29" t="s">
        <v>197</v>
      </c>
      <c r="F15" s="29" t="s">
        <v>197</v>
      </c>
    </row>
    <row r="16" spans="1:6">
      <c r="A16" s="23"/>
      <c r="B16" s="31">
        <v>0.63888888888888884</v>
      </c>
      <c r="C16" s="23"/>
      <c r="D16" s="29"/>
      <c r="E16" s="29"/>
      <c r="F16" s="29"/>
    </row>
    <row r="17" spans="1:6">
      <c r="A17" s="23"/>
      <c r="B17" s="23"/>
      <c r="C17" s="23" t="s">
        <v>188</v>
      </c>
      <c r="D17" s="29" t="s">
        <v>197</v>
      </c>
      <c r="E17" s="29">
        <v>12</v>
      </c>
      <c r="F17" s="29" t="s">
        <v>197</v>
      </c>
    </row>
    <row r="18" spans="1:6">
      <c r="A18" s="23"/>
      <c r="B18" s="23"/>
      <c r="C18" s="23" t="s">
        <v>189</v>
      </c>
      <c r="D18" s="29" t="s">
        <v>197</v>
      </c>
      <c r="E18" s="29">
        <v>585000</v>
      </c>
      <c r="F18" s="29" t="s">
        <v>197</v>
      </c>
    </row>
    <row r="19" spans="1:6">
      <c r="A19" s="23"/>
      <c r="B19" s="31">
        <v>0.6743055555555556</v>
      </c>
      <c r="C19" s="23"/>
      <c r="D19" s="29"/>
      <c r="E19" s="29"/>
      <c r="F19" s="29"/>
    </row>
    <row r="20" spans="1:6">
      <c r="A20" s="23"/>
      <c r="B20" s="23"/>
      <c r="C20" s="23" t="s">
        <v>188</v>
      </c>
      <c r="D20" s="29" t="s">
        <v>197</v>
      </c>
      <c r="E20" s="29">
        <v>8</v>
      </c>
      <c r="F20" s="29" t="s">
        <v>197</v>
      </c>
    </row>
    <row r="21" spans="1:6">
      <c r="A21" s="23"/>
      <c r="B21" s="23"/>
      <c r="C21" s="23" t="s">
        <v>189</v>
      </c>
      <c r="D21" s="29" t="s">
        <v>197</v>
      </c>
      <c r="E21" s="29">
        <v>588000</v>
      </c>
      <c r="F21" s="29" t="s">
        <v>197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tabSelected="1" workbookViewId="0">
      <selection activeCell="F7" sqref="F7"/>
    </sheetView>
  </sheetViews>
  <sheetFormatPr defaultRowHeight="16.899999999999999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9.149999999999999">
      <c r="B3" s="12" t="s">
        <v>80</v>
      </c>
      <c r="C3" s="12" t="s">
        <v>81</v>
      </c>
      <c r="D3" s="12" t="s">
        <v>82</v>
      </c>
      <c r="E3" s="12" t="s">
        <v>83</v>
      </c>
      <c r="F3" s="12" t="s">
        <v>107</v>
      </c>
    </row>
    <row r="4" spans="2:6" hidden="1">
      <c r="B4" s="13">
        <v>3322</v>
      </c>
      <c r="C4" s="13" t="s">
        <v>108</v>
      </c>
      <c r="D4" s="13" t="s">
        <v>18</v>
      </c>
      <c r="E4" s="13" t="s">
        <v>84</v>
      </c>
      <c r="F4" s="14">
        <v>45600</v>
      </c>
    </row>
    <row r="5" spans="2:6" hidden="1">
      <c r="B5" s="13">
        <v>2105</v>
      </c>
      <c r="C5" s="13" t="s">
        <v>85</v>
      </c>
      <c r="D5" s="13" t="s">
        <v>12</v>
      </c>
      <c r="E5" s="13" t="s">
        <v>86</v>
      </c>
      <c r="F5" s="14">
        <v>55850</v>
      </c>
    </row>
    <row r="6" spans="2:6">
      <c r="B6" s="13">
        <v>3115</v>
      </c>
      <c r="C6" s="13" t="s">
        <v>87</v>
      </c>
      <c r="D6" s="13" t="s">
        <v>18</v>
      </c>
      <c r="E6" s="13" t="s">
        <v>88</v>
      </c>
      <c r="F6" s="14">
        <v>35200</v>
      </c>
    </row>
    <row r="7" spans="2:6" hidden="1">
      <c r="B7" s="13">
        <v>3320</v>
      </c>
      <c r="C7" s="13" t="s">
        <v>109</v>
      </c>
      <c r="D7" s="13" t="s">
        <v>12</v>
      </c>
      <c r="E7" s="13" t="s">
        <v>84</v>
      </c>
      <c r="F7" s="14"/>
    </row>
    <row r="8" spans="2:6" hidden="1">
      <c r="B8" s="13">
        <v>2210</v>
      </c>
      <c r="C8" s="13" t="s">
        <v>89</v>
      </c>
      <c r="D8" s="13" t="s">
        <v>18</v>
      </c>
      <c r="E8" s="13" t="s">
        <v>86</v>
      </c>
      <c r="F8" s="14">
        <v>64250</v>
      </c>
    </row>
    <row r="9" spans="2:6">
      <c r="B9" s="13">
        <v>3425</v>
      </c>
      <c r="C9" s="13" t="s">
        <v>90</v>
      </c>
      <c r="D9" s="13" t="s">
        <v>18</v>
      </c>
      <c r="E9" s="13" t="s">
        <v>91</v>
      </c>
      <c r="F9" s="14">
        <v>54000</v>
      </c>
    </row>
    <row r="10" spans="2:6" hidden="1">
      <c r="B10" s="13">
        <v>2106</v>
      </c>
      <c r="C10" s="13" t="s">
        <v>92</v>
      </c>
      <c r="D10" s="13" t="s">
        <v>110</v>
      </c>
      <c r="E10" s="13" t="s">
        <v>86</v>
      </c>
      <c r="F10" s="14">
        <v>102500</v>
      </c>
    </row>
    <row r="11" spans="2:6" hidden="1">
      <c r="B11" s="13">
        <v>2208</v>
      </c>
      <c r="C11" s="13" t="s">
        <v>93</v>
      </c>
      <c r="D11" s="13" t="s">
        <v>12</v>
      </c>
      <c r="E11" s="13" t="s">
        <v>86</v>
      </c>
      <c r="F11" s="14">
        <v>56520</v>
      </c>
    </row>
    <row r="12" spans="2:6" hidden="1">
      <c r="B12" s="13">
        <v>3321</v>
      </c>
      <c r="C12" s="13" t="s">
        <v>111</v>
      </c>
      <c r="D12" s="13" t="s">
        <v>18</v>
      </c>
      <c r="E12" s="13" t="s">
        <v>84</v>
      </c>
      <c r="F12" s="14">
        <v>58000</v>
      </c>
    </row>
    <row r="13" spans="2:6" hidden="1">
      <c r="B13" s="13">
        <v>1003</v>
      </c>
      <c r="C13" s="13" t="s">
        <v>94</v>
      </c>
      <c r="D13" s="13" t="s">
        <v>95</v>
      </c>
      <c r="E13" s="13" t="s">
        <v>96</v>
      </c>
      <c r="F13" s="14">
        <v>56800</v>
      </c>
    </row>
    <row r="14" spans="2:6">
      <c r="B14" s="13">
        <v>3424</v>
      </c>
      <c r="C14" s="13" t="s">
        <v>97</v>
      </c>
      <c r="D14" s="13" t="s">
        <v>112</v>
      </c>
      <c r="E14" s="13" t="s">
        <v>91</v>
      </c>
      <c r="F14" s="14">
        <v>85110</v>
      </c>
    </row>
    <row r="15" spans="2:6" hidden="1">
      <c r="B15" s="13">
        <v>2107</v>
      </c>
      <c r="C15" s="13" t="s">
        <v>98</v>
      </c>
      <c r="D15" s="13" t="s">
        <v>18</v>
      </c>
      <c r="E15" s="13" t="s">
        <v>86</v>
      </c>
      <c r="F15" s="14">
        <v>62500</v>
      </c>
    </row>
    <row r="16" spans="2:6">
      <c r="B16" s="13">
        <v>3112</v>
      </c>
      <c r="C16" s="13" t="s">
        <v>99</v>
      </c>
      <c r="D16" s="13" t="s">
        <v>12</v>
      </c>
      <c r="E16" s="13" t="s">
        <v>88</v>
      </c>
      <c r="F16" s="14">
        <v>95620</v>
      </c>
    </row>
    <row r="17" spans="2:6" hidden="1">
      <c r="B17" s="13">
        <v>3323</v>
      </c>
      <c r="C17" s="13" t="s">
        <v>100</v>
      </c>
      <c r="D17" s="13" t="s">
        <v>18</v>
      </c>
      <c r="E17" s="13" t="s">
        <v>84</v>
      </c>
      <c r="F17" s="14">
        <v>46200</v>
      </c>
    </row>
    <row r="18" spans="2:6" hidden="1">
      <c r="B18" s="13">
        <v>2209</v>
      </c>
      <c r="C18" s="13" t="s">
        <v>101</v>
      </c>
      <c r="D18" s="13" t="s">
        <v>18</v>
      </c>
      <c r="E18" s="13" t="s">
        <v>86</v>
      </c>
      <c r="F18" s="14">
        <v>46330</v>
      </c>
    </row>
    <row r="19" spans="2:6" hidden="1">
      <c r="B19" s="13">
        <v>4029</v>
      </c>
      <c r="C19" s="13" t="s">
        <v>102</v>
      </c>
      <c r="D19" s="13" t="s">
        <v>112</v>
      </c>
      <c r="E19" s="13" t="s">
        <v>103</v>
      </c>
      <c r="F19" s="14">
        <v>72533</v>
      </c>
    </row>
    <row r="20" spans="2:6">
      <c r="B20" s="13">
        <v>3217</v>
      </c>
      <c r="C20" s="13" t="s">
        <v>104</v>
      </c>
      <c r="D20" s="13" t="s">
        <v>18</v>
      </c>
      <c r="E20" s="13" t="s">
        <v>105</v>
      </c>
      <c r="F20" s="14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B3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J13" sqref="J13"/>
    </sheetView>
  </sheetViews>
  <sheetFormatPr defaultRowHeight="16.899999999999999"/>
  <cols>
    <col min="1" max="1" width="2" customWidth="1"/>
  </cols>
  <sheetData>
    <row r="1" spans="2:7">
      <c r="B1" s="35" t="s">
        <v>113</v>
      </c>
      <c r="C1" s="35"/>
      <c r="D1" s="35"/>
      <c r="E1" s="35"/>
      <c r="F1" s="35"/>
      <c r="G1" s="35"/>
    </row>
    <row r="3" spans="2:7">
      <c r="B3" s="16" t="s">
        <v>114</v>
      </c>
      <c r="C3" s="16" t="s">
        <v>81</v>
      </c>
      <c r="D3" s="16" t="s">
        <v>115</v>
      </c>
      <c r="E3" s="16" t="s">
        <v>116</v>
      </c>
      <c r="F3" s="16" t="s">
        <v>117</v>
      </c>
      <c r="G3" s="16" t="s">
        <v>118</v>
      </c>
    </row>
    <row r="4" spans="2:7">
      <c r="B4" s="17">
        <v>233001</v>
      </c>
      <c r="C4" s="18" t="s">
        <v>119</v>
      </c>
      <c r="D4" s="18" t="s">
        <v>120</v>
      </c>
      <c r="E4" s="18">
        <v>60</v>
      </c>
      <c r="F4" s="18">
        <v>60</v>
      </c>
      <c r="G4" s="18">
        <v>90</v>
      </c>
    </row>
    <row r="5" spans="2:7">
      <c r="B5" s="17">
        <v>233003</v>
      </c>
      <c r="C5" s="18" t="s">
        <v>121</v>
      </c>
      <c r="D5" s="18" t="s">
        <v>120</v>
      </c>
      <c r="E5" s="18">
        <v>50</v>
      </c>
      <c r="F5" s="18">
        <v>70</v>
      </c>
      <c r="G5" s="18">
        <v>90</v>
      </c>
    </row>
    <row r="6" spans="2:7">
      <c r="B6" s="17">
        <v>203030</v>
      </c>
      <c r="C6" s="18" t="s">
        <v>122</v>
      </c>
      <c r="D6" s="18" t="s">
        <v>120</v>
      </c>
      <c r="E6" s="18">
        <v>60</v>
      </c>
      <c r="F6" s="18">
        <v>100</v>
      </c>
      <c r="G6" s="18">
        <v>100</v>
      </c>
    </row>
    <row r="7" spans="2:7">
      <c r="B7" s="17">
        <v>203014</v>
      </c>
      <c r="C7" s="18" t="s">
        <v>123</v>
      </c>
      <c r="D7" s="18" t="s">
        <v>120</v>
      </c>
      <c r="E7" s="18">
        <v>90</v>
      </c>
      <c r="F7" s="18">
        <v>90</v>
      </c>
      <c r="G7" s="18">
        <v>80</v>
      </c>
    </row>
    <row r="8" spans="2:7">
      <c r="B8" s="17">
        <v>202020</v>
      </c>
      <c r="C8" s="18" t="s">
        <v>124</v>
      </c>
      <c r="D8" s="18" t="s">
        <v>125</v>
      </c>
      <c r="E8" s="18">
        <v>90</v>
      </c>
      <c r="F8" s="18">
        <v>50</v>
      </c>
      <c r="G8" s="18">
        <v>100</v>
      </c>
    </row>
    <row r="9" spans="2:7">
      <c r="B9" s="17">
        <v>212030</v>
      </c>
      <c r="C9" s="18" t="s">
        <v>126</v>
      </c>
      <c r="D9" s="18" t="s">
        <v>125</v>
      </c>
      <c r="E9" s="18">
        <v>40</v>
      </c>
      <c r="F9" s="18">
        <v>80</v>
      </c>
      <c r="G9" s="18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zoomScale="87" workbookViewId="0">
      <selection activeCell="I4" sqref="I4"/>
    </sheetView>
  </sheetViews>
  <sheetFormatPr defaultRowHeight="16.899999999999999"/>
  <cols>
    <col min="2" max="3" width="5.25" bestFit="1" customWidth="1"/>
    <col min="9" max="9" width="13.125" bestFit="1" customWidth="1"/>
  </cols>
  <sheetData>
    <row r="1" spans="1:9" ht="24.75">
      <c r="A1" s="36" t="s">
        <v>127</v>
      </c>
      <c r="B1" s="36"/>
      <c r="C1" s="36"/>
      <c r="D1" s="36"/>
      <c r="E1" s="36"/>
      <c r="F1" s="36"/>
      <c r="G1" s="36"/>
      <c r="H1" s="36"/>
      <c r="I1" s="36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28"/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28"/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28"/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28"/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28"/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28"/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28"/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28"/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28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F5" sqref="F5"/>
    </sheetView>
  </sheetViews>
  <sheetFormatPr defaultRowHeight="16.899999999999999"/>
  <cols>
    <col min="1" max="1" width="13.25" customWidth="1"/>
  </cols>
  <sheetData>
    <row r="1" spans="1:11" ht="22.5">
      <c r="A1" s="19" t="s">
        <v>156</v>
      </c>
    </row>
    <row r="3" spans="1:11">
      <c r="A3" s="15" t="s">
        <v>157</v>
      </c>
      <c r="B3" s="15" t="s">
        <v>158</v>
      </c>
      <c r="C3" s="15" t="s">
        <v>159</v>
      </c>
      <c r="D3" s="15" t="s">
        <v>160</v>
      </c>
      <c r="E3" s="15" t="s">
        <v>161</v>
      </c>
      <c r="F3" s="15" t="s">
        <v>162</v>
      </c>
      <c r="J3" s="15" t="s">
        <v>158</v>
      </c>
      <c r="K3" s="15" t="s">
        <v>47</v>
      </c>
    </row>
    <row r="4" spans="1:11">
      <c r="A4" s="20">
        <v>45665</v>
      </c>
      <c r="B4" t="s">
        <v>163</v>
      </c>
      <c r="C4">
        <v>30</v>
      </c>
      <c r="D4">
        <v>2000</v>
      </c>
      <c r="E4" s="21">
        <v>60000</v>
      </c>
      <c r="F4">
        <v>6000</v>
      </c>
      <c r="J4" t="s">
        <v>164</v>
      </c>
      <c r="K4">
        <v>1500</v>
      </c>
    </row>
    <row r="5" spans="1:11">
      <c r="A5" s="20">
        <v>45665</v>
      </c>
      <c r="B5" t="s">
        <v>165</v>
      </c>
      <c r="C5">
        <v>20</v>
      </c>
      <c r="D5">
        <v>1000</v>
      </c>
      <c r="E5" s="21">
        <v>20000</v>
      </c>
      <c r="F5">
        <v>0</v>
      </c>
      <c r="J5" t="s">
        <v>166</v>
      </c>
      <c r="K5">
        <v>1200</v>
      </c>
    </row>
    <row r="6" spans="1:11">
      <c r="A6" s="20">
        <v>45665</v>
      </c>
      <c r="B6" t="s">
        <v>167</v>
      </c>
      <c r="C6">
        <v>10</v>
      </c>
      <c r="D6">
        <v>800</v>
      </c>
      <c r="E6" s="21">
        <v>8000</v>
      </c>
      <c r="F6">
        <v>0</v>
      </c>
      <c r="J6" t="s">
        <v>163</v>
      </c>
      <c r="K6">
        <v>2000</v>
      </c>
    </row>
    <row r="7" spans="1:11">
      <c r="A7" s="20"/>
      <c r="E7" s="21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198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376238</xdr:colOff>
                <xdr:row>2</xdr:row>
                <xdr:rowOff>123825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창한 안</cp:lastModifiedBy>
  <dcterms:created xsi:type="dcterms:W3CDTF">2023-05-11T11:47:16Z</dcterms:created>
  <dcterms:modified xsi:type="dcterms:W3CDTF">2026-08-23T20:42:43Z</dcterms:modified>
</cp:coreProperties>
</file>