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b80\OneDrive\Desktop\컴활2급실기\2026_컴활2급_실기_총정리(20250916)\2026컴활2급실기_총정리\모의\"/>
    </mc:Choice>
  </mc:AlternateContent>
  <xr:revisionPtr revIDLastSave="0" documentId="13_ncr:1_{C7A1D8D4-4AAA-48D9-841D-1528FF6AA969}" xr6:coauthVersionLast="47" xr6:coauthVersionMax="47" xr10:uidLastSave="{00000000-0000-0000-0000-000000000000}"/>
  <bookViews>
    <workbookView xWindow="-110" yWindow="-110" windowWidth="25820" windowHeight="1550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0" l="1"/>
  <c r="I7" i="10"/>
  <c r="I8" i="10"/>
  <c r="I9" i="10"/>
  <c r="I10" i="10"/>
  <c r="I11" i="10"/>
  <c r="I12" i="10"/>
  <c r="I3" i="10"/>
  <c r="I4" i="10"/>
  <c r="I5" i="10"/>
  <c r="I6" i="10"/>
  <c r="D25" i="10"/>
  <c r="I18" i="10"/>
  <c r="I19" i="10"/>
  <c r="I20" i="10"/>
  <c r="I21" i="10"/>
  <c r="I22" i="10"/>
  <c r="I23" i="10"/>
  <c r="I24" i="10"/>
  <c r="I25" i="10"/>
  <c r="I17" i="10"/>
  <c r="I16" i="10"/>
  <c r="D30" i="10"/>
  <c r="D31" i="10"/>
  <c r="D32" i="10"/>
  <c r="D33" i="10"/>
  <c r="D34" i="10"/>
  <c r="D35" i="10"/>
  <c r="D36" i="10"/>
  <c r="D29" i="10"/>
  <c r="F5" i="7"/>
  <c r="F6" i="7"/>
  <c r="F7" i="7"/>
  <c r="F8" i="7"/>
  <c r="F9" i="7"/>
  <c r="F10" i="7"/>
  <c r="F11" i="7"/>
  <c r="F12" i="7"/>
  <c r="F13" i="7"/>
  <c r="F4" i="7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<sst xmlns="http://schemas.openxmlformats.org/spreadsheetml/2006/main" count="350" uniqueCount="229">
  <si>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</si>
  <si>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</si>
  <si>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</si>
  <si>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</si>
  <si>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</si>
  <si>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</si>
  <si>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</si>
  <si>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</si>
  <si>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</si>
  <si>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</si>
  <si>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</si>
  <si>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</si>
  <si>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</si>
  <si>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</si>
  <si>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</si>
  <si>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</si>
  <si>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</si>
  <si>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</si>
  <si>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</si>
  <si>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</si>
  <si>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</si>
  <si>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</si>
  <si>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</si>
  <si>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</si>
  <si>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</si>
  <si>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</si>
  <si>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</si>
  <si>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</si>
  <si>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</si>
  <si>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</si>
  <si>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</si>
  <si>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</si>
  <si>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</si>
  <si>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</si>
  <si>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</si>
  <si>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</si>
  <si>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</si>
  <si>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</si>
  <si>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</si>
  <si>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</si>
  <si>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</si>
  <si>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</si>
  <si>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</si>
  <si>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</si>
  <si>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</si>
  <si>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</si>
  <si>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</si>
  <si>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</si>
  <si>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</si>
  <si>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</si>
  <si>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</si>
  <si>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</si>
  <si>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</si>
  <si>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</si>
  <si>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</si>
  <si>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</si>
  <si>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</si>
  <si>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</si>
  <si>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</si>
  <si>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</si>
  <si>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</si>
  <si>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</si>
  <si>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</si>
  <si>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</si>
  <si>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</si>
  <si>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</si>
  <si>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</si>
  <si>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</si>
  <si>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</si>
  <si>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</si>
  <si>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</si>
  <si>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</si>
  <si>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</si>
  <si>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</si>
  <si>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</si>
  <si>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</si>
  <si>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</si>
  <si>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</si>
  <si>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</si>
  <si>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</si>
  <si>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</si>
  <si>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</si>
  <si>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</si>
  <si>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</si>
  <si>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</si>
  <si>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</si>
  <si>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</si>
  <si>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</si>
  <si>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</si>
  <si>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</si>
  <si>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</si>
  <si>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</si>
  <si>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</si>
  <si>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</si>
  <si>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</si>
  <si>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</si>
  <si>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</si>
  <si>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</si>
  <si>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</si>
  <si>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</si>
  <si>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</si>
  <si>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</si>
  <si>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</si>
  <si>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</si>
  <si>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</si>
  <si>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</si>
  <si>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</si>
  <si>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</si>
  <si>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</si>
  <si>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</si>
  <si>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</si>
  <si>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</si>
  <si>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</si>
  <si>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</si>
  <si>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</si>
  <si>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</si>
  <si>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</si>
  <si>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</si>
  <si>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</si>
  <si>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</si>
  <si>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</si>
  <si>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</si>
  <si>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</si>
  <si>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</si>
  <si>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</si>
  <si>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</si>
  <si>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</si>
  <si>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</si>
  <si>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</si>
  <si>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</si>
  <si>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</si>
  <si>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</si>
  <si>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</si>
  <si>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</si>
  <si>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</si>
  <si>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</si>
  <si>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</si>
  <si>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</si>
  <si>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</si>
  <si>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</si>
  <si>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</si>
  <si>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</si>
  <si>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</si>
  <si>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</si>
  <si>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</si>
  <si>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</si>
  <si>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</si>
  <si>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</si>
  <si>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</si>
  <si>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</si>
  <si>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</si>
  <si>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</si>
  <si>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</si>
  <si>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</si>
  <si>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</si>
  <si>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</si>
  <si>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</si>
  <si>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</si>
  <si>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</si>
  <si>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</si>
  <si>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</si>
  <si>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</si>
  <si>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</si>
  <si>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</si>
  <si>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</si>
  <si>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</si>
  <si>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</si>
  <si>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</si>
  <si>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</si>
  <si>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</si>
  <si>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</si>
  <si>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</si>
  <si>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</si>
  <si>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</si>
  <si>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</si>
  <si>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</si>
  <si>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</si>
  <si>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</si>
  <si>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</si>
  <si>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</si>
  <si>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</si>
  <si>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</si>
  <si>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</si>
  <si>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</si>
  <si>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</si>
  <si>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</si>
  <si>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</si>
  <si>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</si>
  <si>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</si>
  <si>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</si>
  <si>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</si>
  <si>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</si>
  <si>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</si>
  <si>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</si>
  <si>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</si>
  <si>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</si>
  <si>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</si>
  <si>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</si>
  <si>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</si>
  <si>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</si>
  <si>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</si>
  <si>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</si>
  <si>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</si>
  <si>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</si>
  <si>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</si>
  <si>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</si>
  <si>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</si>
  <si>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</si>
  <si>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</si>
  <si>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</si>
  <si>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性別</t>
    <phoneticPr fontId="1" type="noConversion"/>
  </si>
  <si>
    <t>판매량</t>
    <phoneticPr fontId="1" type="noConversion"/>
  </si>
  <si>
    <t>판매총액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</si>
  <si>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</si>
  <si>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</si>
  <si>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</si>
  <si>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</si>
  <si>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</si>
  <si>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</si>
  <si>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</si>
  <si>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최혜빈 날짜 2025-11-22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</si>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</sst>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 "/>
    <numFmt numFmtId="179" formatCode="yyyy&quot;년&quot;mm&quot;월&quot;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2" fontId="0" fillId="0" borderId="1" xfId="2" applyNumberFormat="1" applyFont="1" applyBorder="1">
      <alignment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0" applyNumberFormat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295615"/>
        <c:axId val="152286495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152286495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2295615"/>
        <c:crosses val="max"/>
        <c:crossBetween val="between"/>
        <c:majorUnit val="0.1"/>
      </c:valAx>
      <c:catAx>
        <c:axId val="1522956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228649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25400</xdr:colOff>
          <xdr:row>14</xdr:row>
          <xdr:rowOff>38100</xdr:rowOff>
        </xdr:from>
        <xdr:to>
          <xdr:col>2</xdr:col>
          <xdr:colOff>977900</xdr:colOff>
          <xdr:row>15</xdr:row>
          <xdr:rowOff>165100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38100</xdr:colOff>
      <xdr:row>14</xdr:row>
      <xdr:rowOff>38100</xdr:rowOff>
    </xdr:from>
    <xdr:to>
      <xdr:col>3</xdr:col>
      <xdr:colOff>990600</xdr:colOff>
      <xdr:row>15</xdr:row>
      <xdr:rowOff>184150</xdr:rowOff>
    </xdr:to>
    <xdr:sp macro="[0]!회계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2E7B1639-61CA-38FA-5C50-39D7840D658B}"/>
            </a:ext>
          </a:extLst>
        </xdr:cNvPr>
        <xdr:cNvSpPr/>
      </xdr:nvSpPr>
      <xdr:spPr>
        <a:xfrm>
          <a:off x="2667000" y="3111500"/>
          <a:ext cx="952500" cy="3619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최혜빈" refreshedDate="45983.003487499998" createdVersion="8" refreshedVersion="8" minRefreshableVersion="3" recordCount="12" xr:uid="{CF49F718-F6FC-47B7-8139-C59C872A9DEF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8B62076-8EF5-4743-B0E3-3BDE5A7FEC81}" name="피벗 테이블1" cacheId="5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 sortType="descending">
      <items count="5">
        <item x="2"/>
        <item x="0"/>
        <item x="1"/>
        <item x="3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1" sqref="F11"/>
    </sheetView>
  </sheetViews>
  <sheetFormatPr defaultRowHeight="17" x14ac:dyDescent="0.45"/>
  <cols>
    <col min="1" max="1" width="9.4140625" bestFit="1" customWidth="1"/>
    <col min="5" max="5" width="13.58203125" bestFit="1" customWidth="1"/>
    <col min="6" max="6" width="9.33203125" bestFit="1" customWidth="1"/>
  </cols>
  <sheetData>
    <row r="1" spans="1:6" x14ac:dyDescent="0.45">
      <c r="A1" t="s">
        <v>0</v>
      </c>
    </row>
    <row r="3" spans="1:6" x14ac:dyDescent="0.45">
      <c r="A3" s="1" t="s">
        <v>183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45">
      <c r="A4" s="1" t="s">
        <v>189</v>
      </c>
      <c r="B4" s="1" t="s">
        <v>195</v>
      </c>
      <c r="C4" s="1" t="s">
        <v>201</v>
      </c>
      <c r="D4" s="1" t="s">
        <v>204</v>
      </c>
      <c r="E4" s="1">
        <v>24</v>
      </c>
      <c r="F4" s="2">
        <v>120000</v>
      </c>
    </row>
    <row r="5" spans="1:6" x14ac:dyDescent="0.45">
      <c r="A5" s="1" t="s">
        <v>190</v>
      </c>
      <c r="B5" s="1" t="s">
        <v>196</v>
      </c>
      <c r="C5" s="1" t="s">
        <v>202</v>
      </c>
      <c r="D5" s="1" t="s">
        <v>205</v>
      </c>
      <c r="E5" s="1">
        <v>45</v>
      </c>
      <c r="F5" s="2">
        <v>270000</v>
      </c>
    </row>
    <row r="6" spans="1:6" x14ac:dyDescent="0.45">
      <c r="A6" s="1" t="s">
        <v>191</v>
      </c>
      <c r="B6" s="1" t="s">
        <v>197</v>
      </c>
      <c r="C6" s="1" t="s">
        <v>201</v>
      </c>
      <c r="D6" s="1" t="s">
        <v>206</v>
      </c>
      <c r="E6" s="1">
        <v>30</v>
      </c>
      <c r="F6" s="2">
        <v>140000</v>
      </c>
    </row>
    <row r="7" spans="1:6" x14ac:dyDescent="0.45">
      <c r="A7" s="1" t="s">
        <v>192</v>
      </c>
      <c r="B7" s="1" t="s">
        <v>198</v>
      </c>
      <c r="C7" s="1" t="s">
        <v>203</v>
      </c>
      <c r="D7" s="1" t="s">
        <v>207</v>
      </c>
      <c r="E7" s="1">
        <v>30</v>
      </c>
      <c r="F7" s="2">
        <v>140000</v>
      </c>
    </row>
    <row r="8" spans="1:6" x14ac:dyDescent="0.45">
      <c r="A8" s="1" t="s">
        <v>193</v>
      </c>
      <c r="B8" s="1" t="s">
        <v>199</v>
      </c>
      <c r="C8" s="1" t="s">
        <v>202</v>
      </c>
      <c r="D8" s="1" t="s">
        <v>208</v>
      </c>
      <c r="E8" s="1">
        <v>50</v>
      </c>
      <c r="F8" s="2">
        <v>300000</v>
      </c>
    </row>
    <row r="9" spans="1:6" x14ac:dyDescent="0.45">
      <c r="A9" s="1" t="s">
        <v>194</v>
      </c>
      <c r="B9" s="1" t="s">
        <v>200</v>
      </c>
      <c r="C9" s="1" t="s">
        <v>203</v>
      </c>
      <c r="D9" s="1" t="s">
        <v>209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F18" sqref="F18"/>
    </sheetView>
  </sheetViews>
  <sheetFormatPr defaultRowHeight="17" x14ac:dyDescent="0.45"/>
  <cols>
    <col min="1" max="1" width="15" bestFit="1" customWidth="1"/>
    <col min="5" max="5" width="11" bestFit="1" customWidth="1"/>
    <col min="6" max="6" width="9.5" bestFit="1" customWidth="1"/>
  </cols>
  <sheetData>
    <row r="1" spans="1:6" ht="30" customHeight="1" thickBot="1" x14ac:dyDescent="0.5">
      <c r="A1" s="17" t="s">
        <v>89</v>
      </c>
      <c r="B1" s="17"/>
      <c r="C1" s="17"/>
      <c r="D1" s="17"/>
      <c r="E1" s="17"/>
      <c r="F1" s="17"/>
    </row>
    <row r="2" spans="1:6" ht="17.5" thickTop="1" x14ac:dyDescent="0.45"/>
    <row r="3" spans="1:6" x14ac:dyDescent="0.45">
      <c r="A3" s="18" t="s">
        <v>71</v>
      </c>
      <c r="B3" s="18" t="s">
        <v>72</v>
      </c>
      <c r="C3" s="18" t="s">
        <v>210</v>
      </c>
      <c r="D3" s="18" t="s">
        <v>73</v>
      </c>
      <c r="E3" s="18" t="s">
        <v>74</v>
      </c>
      <c r="F3" s="18" t="s">
        <v>75</v>
      </c>
    </row>
    <row r="4" spans="1:6" x14ac:dyDescent="0.45">
      <c r="A4" s="19">
        <v>45937</v>
      </c>
      <c r="B4" s="6" t="s">
        <v>76</v>
      </c>
      <c r="C4" s="6" t="s">
        <v>62</v>
      </c>
      <c r="D4" s="6">
        <v>46</v>
      </c>
      <c r="E4" s="6" t="s">
        <v>77</v>
      </c>
      <c r="F4" s="20">
        <v>6200</v>
      </c>
    </row>
    <row r="5" spans="1:6" x14ac:dyDescent="0.45">
      <c r="A5" s="19">
        <v>45937</v>
      </c>
      <c r="B5" s="6" t="s">
        <v>78</v>
      </c>
      <c r="C5" s="6" t="s">
        <v>65</v>
      </c>
      <c r="D5" s="6">
        <v>38</v>
      </c>
      <c r="E5" s="6" t="s">
        <v>79</v>
      </c>
      <c r="F5" s="20">
        <v>5800</v>
      </c>
    </row>
    <row r="6" spans="1:6" x14ac:dyDescent="0.45">
      <c r="A6" s="19">
        <v>45938</v>
      </c>
      <c r="B6" s="6" t="s">
        <v>80</v>
      </c>
      <c r="C6" s="6" t="s">
        <v>65</v>
      </c>
      <c r="D6" s="6">
        <v>61</v>
      </c>
      <c r="E6" s="6" t="s">
        <v>81</v>
      </c>
      <c r="F6" s="20">
        <v>11500</v>
      </c>
    </row>
    <row r="7" spans="1:6" x14ac:dyDescent="0.45">
      <c r="A7" s="19">
        <v>45940</v>
      </c>
      <c r="B7" s="6" t="s">
        <v>82</v>
      </c>
      <c r="C7" s="6" t="s">
        <v>62</v>
      </c>
      <c r="D7" s="6">
        <v>72</v>
      </c>
      <c r="E7" s="6" t="s">
        <v>81</v>
      </c>
      <c r="F7" s="20">
        <v>9570</v>
      </c>
    </row>
    <row r="8" spans="1:6" x14ac:dyDescent="0.45">
      <c r="A8" s="19">
        <v>45940</v>
      </c>
      <c r="B8" s="6" t="s">
        <v>83</v>
      </c>
      <c r="C8" s="6" t="s">
        <v>65</v>
      </c>
      <c r="D8" s="6">
        <v>26</v>
      </c>
      <c r="E8" s="6" t="s">
        <v>84</v>
      </c>
      <c r="F8" s="20">
        <v>12500</v>
      </c>
    </row>
    <row r="9" spans="1:6" x14ac:dyDescent="0.45">
      <c r="A9" s="19">
        <v>45940</v>
      </c>
      <c r="B9" s="6" t="s">
        <v>85</v>
      </c>
      <c r="C9" s="6" t="s">
        <v>65</v>
      </c>
      <c r="D9" s="6">
        <v>34</v>
      </c>
      <c r="E9" s="6" t="s">
        <v>77</v>
      </c>
      <c r="F9" s="20">
        <v>6000</v>
      </c>
    </row>
    <row r="10" spans="1:6" x14ac:dyDescent="0.45">
      <c r="A10" s="19">
        <v>45941</v>
      </c>
      <c r="B10" s="6" t="s">
        <v>86</v>
      </c>
      <c r="C10" s="6" t="s">
        <v>62</v>
      </c>
      <c r="D10" s="6">
        <v>28</v>
      </c>
      <c r="E10" s="6" t="s">
        <v>84</v>
      </c>
      <c r="F10" s="20">
        <v>10670</v>
      </c>
    </row>
    <row r="11" spans="1:6" x14ac:dyDescent="0.45">
      <c r="A11" s="19">
        <v>45941</v>
      </c>
      <c r="B11" s="6" t="s">
        <v>87</v>
      </c>
      <c r="C11" s="6" t="s">
        <v>62</v>
      </c>
      <c r="D11" s="6">
        <v>49</v>
      </c>
      <c r="E11" s="6" t="s">
        <v>79</v>
      </c>
      <c r="F11" s="20">
        <v>6720</v>
      </c>
    </row>
    <row r="12" spans="1:6" x14ac:dyDescent="0.45">
      <c r="A12" s="19">
        <v>45944</v>
      </c>
      <c r="B12" s="6" t="s">
        <v>88</v>
      </c>
      <c r="C12" s="6" t="s">
        <v>62</v>
      </c>
      <c r="D12" s="6">
        <v>58</v>
      </c>
      <c r="E12" s="6" t="s">
        <v>81</v>
      </c>
      <c r="F12" s="20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3" workbookViewId="0">
      <selection activeCell="I23" sqref="I23"/>
    </sheetView>
  </sheetViews>
  <sheetFormatPr defaultRowHeight="17" x14ac:dyDescent="0.45"/>
  <cols>
    <col min="1" max="1" width="9.08203125" bestFit="1" customWidth="1"/>
    <col min="7" max="7" width="10.58203125" bestFit="1" customWidth="1"/>
  </cols>
  <sheetData>
    <row r="1" spans="1:7" ht="21" x14ac:dyDescent="0.45">
      <c r="A1" s="13" t="s">
        <v>90</v>
      </c>
      <c r="B1" s="13"/>
      <c r="C1" s="13"/>
      <c r="D1" s="13"/>
      <c r="E1" s="13"/>
      <c r="F1" s="13"/>
      <c r="G1" s="13"/>
    </row>
    <row r="3" spans="1:7" x14ac:dyDescent="0.45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5">
      <c r="A4" s="6" t="s">
        <v>98</v>
      </c>
      <c r="B4" s="6">
        <v>90</v>
      </c>
      <c r="C4" s="6">
        <v>95</v>
      </c>
      <c r="D4" s="6">
        <v>200</v>
      </c>
      <c r="E4" s="7">
        <v>24750</v>
      </c>
      <c r="F4" s="6">
        <v>237</v>
      </c>
      <c r="G4" s="7">
        <f>E4*F4</f>
        <v>5865750</v>
      </c>
    </row>
    <row r="5" spans="1:7" x14ac:dyDescent="0.45">
      <c r="A5" s="6" t="s">
        <v>98</v>
      </c>
      <c r="B5" s="6">
        <v>95</v>
      </c>
      <c r="C5" s="6">
        <v>51</v>
      </c>
      <c r="D5" s="6">
        <v>250</v>
      </c>
      <c r="E5" s="7">
        <v>24750</v>
      </c>
      <c r="F5" s="6">
        <v>288</v>
      </c>
      <c r="G5" s="7">
        <f t="shared" ref="G5:G19" si="0">E5*F5</f>
        <v>7128000</v>
      </c>
    </row>
    <row r="6" spans="1:7" x14ac:dyDescent="0.45">
      <c r="A6" s="6" t="s">
        <v>98</v>
      </c>
      <c r="B6" s="6">
        <v>100</v>
      </c>
      <c r="C6" s="6">
        <v>26</v>
      </c>
      <c r="D6" s="6">
        <v>250</v>
      </c>
      <c r="E6" s="7">
        <v>24750</v>
      </c>
      <c r="F6" s="6">
        <v>213</v>
      </c>
      <c r="G6" s="7">
        <f t="shared" si="0"/>
        <v>5271750</v>
      </c>
    </row>
    <row r="7" spans="1:7" x14ac:dyDescent="0.45">
      <c r="A7" s="6" t="s">
        <v>98</v>
      </c>
      <c r="B7" s="6">
        <v>105</v>
      </c>
      <c r="C7" s="6">
        <v>85</v>
      </c>
      <c r="D7" s="6">
        <v>200</v>
      </c>
      <c r="E7" s="7">
        <v>24750</v>
      </c>
      <c r="F7" s="6">
        <v>259</v>
      </c>
      <c r="G7" s="7">
        <f t="shared" si="0"/>
        <v>6410250</v>
      </c>
    </row>
    <row r="8" spans="1:7" x14ac:dyDescent="0.45">
      <c r="A8" s="6" t="s">
        <v>99</v>
      </c>
      <c r="B8" s="6">
        <v>90</v>
      </c>
      <c r="C8" s="6">
        <v>77</v>
      </c>
      <c r="D8" s="6">
        <v>150</v>
      </c>
      <c r="E8" s="7">
        <v>35780</v>
      </c>
      <c r="F8" s="6">
        <v>193</v>
      </c>
      <c r="G8" s="7">
        <f t="shared" si="0"/>
        <v>6905540</v>
      </c>
    </row>
    <row r="9" spans="1:7" x14ac:dyDescent="0.45">
      <c r="A9" s="6" t="s">
        <v>99</v>
      </c>
      <c r="B9" s="6">
        <v>95</v>
      </c>
      <c r="C9" s="6">
        <v>59</v>
      </c>
      <c r="D9" s="6">
        <v>200</v>
      </c>
      <c r="E9" s="7">
        <v>35780</v>
      </c>
      <c r="F9" s="6">
        <v>182</v>
      </c>
      <c r="G9" s="7">
        <f t="shared" si="0"/>
        <v>6511960</v>
      </c>
    </row>
    <row r="10" spans="1:7" x14ac:dyDescent="0.45">
      <c r="A10" s="6" t="s">
        <v>99</v>
      </c>
      <c r="B10" s="6">
        <v>100</v>
      </c>
      <c r="C10" s="6">
        <v>64</v>
      </c>
      <c r="D10" s="6">
        <v>250</v>
      </c>
      <c r="E10" s="7">
        <v>35780</v>
      </c>
      <c r="F10" s="6">
        <v>241</v>
      </c>
      <c r="G10" s="7">
        <f t="shared" si="0"/>
        <v>8622980</v>
      </c>
    </row>
    <row r="11" spans="1:7" x14ac:dyDescent="0.45">
      <c r="A11" s="6" t="s">
        <v>99</v>
      </c>
      <c r="B11" s="6">
        <v>105</v>
      </c>
      <c r="C11" s="6">
        <v>29</v>
      </c>
      <c r="D11" s="6">
        <v>150</v>
      </c>
      <c r="E11" s="7">
        <v>35780</v>
      </c>
      <c r="F11" s="6">
        <v>153</v>
      </c>
      <c r="G11" s="7">
        <f t="shared" si="0"/>
        <v>5474340</v>
      </c>
    </row>
    <row r="12" spans="1:7" x14ac:dyDescent="0.45">
      <c r="A12" s="6" t="s">
        <v>100</v>
      </c>
      <c r="B12" s="6">
        <v>90</v>
      </c>
      <c r="C12" s="6">
        <v>68</v>
      </c>
      <c r="D12" s="6">
        <v>150</v>
      </c>
      <c r="E12" s="7">
        <v>42550</v>
      </c>
      <c r="F12" s="6">
        <v>208</v>
      </c>
      <c r="G12" s="7">
        <f t="shared" si="0"/>
        <v>8850400</v>
      </c>
    </row>
    <row r="13" spans="1:7" x14ac:dyDescent="0.45">
      <c r="A13" s="6" t="s">
        <v>100</v>
      </c>
      <c r="B13" s="6">
        <v>95</v>
      </c>
      <c r="C13" s="6">
        <v>92</v>
      </c>
      <c r="D13" s="6">
        <v>200</v>
      </c>
      <c r="E13" s="7">
        <v>42550</v>
      </c>
      <c r="F13" s="6">
        <v>224</v>
      </c>
      <c r="G13" s="7">
        <f t="shared" si="0"/>
        <v>9531200</v>
      </c>
    </row>
    <row r="14" spans="1:7" x14ac:dyDescent="0.45">
      <c r="A14" s="6" t="s">
        <v>100</v>
      </c>
      <c r="B14" s="6">
        <v>100</v>
      </c>
      <c r="C14" s="6">
        <v>55</v>
      </c>
      <c r="D14" s="6">
        <v>200</v>
      </c>
      <c r="E14" s="7">
        <v>42550</v>
      </c>
      <c r="F14" s="6">
        <v>213</v>
      </c>
      <c r="G14" s="7">
        <f t="shared" si="0"/>
        <v>9063150</v>
      </c>
    </row>
    <row r="15" spans="1:7" x14ac:dyDescent="0.45">
      <c r="A15" s="6" t="s">
        <v>100</v>
      </c>
      <c r="B15" s="6">
        <v>105</v>
      </c>
      <c r="C15" s="6">
        <v>86</v>
      </c>
      <c r="D15" s="6">
        <v>150</v>
      </c>
      <c r="E15" s="7">
        <v>42550</v>
      </c>
      <c r="F15" s="6">
        <v>186</v>
      </c>
      <c r="G15" s="7">
        <f t="shared" si="0"/>
        <v>7914300</v>
      </c>
    </row>
    <row r="16" spans="1:7" x14ac:dyDescent="0.45">
      <c r="A16" s="6" t="s">
        <v>101</v>
      </c>
      <c r="B16" s="6">
        <v>90</v>
      </c>
      <c r="C16" s="6">
        <v>64</v>
      </c>
      <c r="D16" s="6">
        <v>200</v>
      </c>
      <c r="E16" s="7">
        <v>26400</v>
      </c>
      <c r="F16" s="6">
        <v>218</v>
      </c>
      <c r="G16" s="7">
        <f t="shared" si="0"/>
        <v>5755200</v>
      </c>
    </row>
    <row r="17" spans="1:7" x14ac:dyDescent="0.45">
      <c r="A17" s="6" t="s">
        <v>101</v>
      </c>
      <c r="B17" s="6">
        <v>95</v>
      </c>
      <c r="C17" s="6">
        <v>53</v>
      </c>
      <c r="D17" s="6">
        <v>300</v>
      </c>
      <c r="E17" s="7">
        <v>26400</v>
      </c>
      <c r="F17" s="6">
        <v>315</v>
      </c>
      <c r="G17" s="7">
        <f t="shared" si="0"/>
        <v>8316000</v>
      </c>
    </row>
    <row r="18" spans="1:7" x14ac:dyDescent="0.45">
      <c r="A18" s="6" t="s">
        <v>101</v>
      </c>
      <c r="B18" s="6">
        <v>100</v>
      </c>
      <c r="C18" s="6">
        <v>76</v>
      </c>
      <c r="D18" s="6">
        <v>300</v>
      </c>
      <c r="E18" s="7">
        <v>26400</v>
      </c>
      <c r="F18" s="6">
        <v>249</v>
      </c>
      <c r="G18" s="7">
        <f t="shared" si="0"/>
        <v>6573600</v>
      </c>
    </row>
    <row r="19" spans="1:7" x14ac:dyDescent="0.45">
      <c r="A19" s="6" t="s">
        <v>101</v>
      </c>
      <c r="B19" s="6">
        <v>105</v>
      </c>
      <c r="C19" s="6">
        <v>63</v>
      </c>
      <c r="D19" s="6">
        <v>250</v>
      </c>
      <c r="E19" s="7">
        <v>26400</v>
      </c>
      <c r="F19" s="6">
        <v>258</v>
      </c>
      <c r="G19" s="7">
        <f t="shared" si="0"/>
        <v>6811200</v>
      </c>
    </row>
    <row r="22" spans="1:7" x14ac:dyDescent="0.45">
      <c r="A22" s="21" t="s">
        <v>211</v>
      </c>
      <c r="B22" t="s">
        <v>212</v>
      </c>
    </row>
    <row r="23" spans="1:7" x14ac:dyDescent="0.45">
      <c r="A23" s="21" t="s">
        <v>213</v>
      </c>
    </row>
    <row r="24" spans="1:7" x14ac:dyDescent="0.45">
      <c r="B24" t="s">
        <v>214</v>
      </c>
    </row>
    <row r="27" spans="1:7" x14ac:dyDescent="0.45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45">
      <c r="A28" s="6" t="s">
        <v>98</v>
      </c>
      <c r="B28" s="6">
        <v>95</v>
      </c>
      <c r="C28" s="6">
        <v>51</v>
      </c>
      <c r="D28" s="6">
        <v>250</v>
      </c>
      <c r="E28" s="7">
        <v>24750</v>
      </c>
      <c r="F28" s="6">
        <v>288</v>
      </c>
      <c r="G28" s="7">
        <v>7128000</v>
      </c>
    </row>
    <row r="29" spans="1:7" x14ac:dyDescent="0.45">
      <c r="A29" s="6" t="s">
        <v>98</v>
      </c>
      <c r="B29" s="6">
        <v>105</v>
      </c>
      <c r="C29" s="6">
        <v>85</v>
      </c>
      <c r="D29" s="6">
        <v>200</v>
      </c>
      <c r="E29" s="7">
        <v>24750</v>
      </c>
      <c r="F29" s="6">
        <v>259</v>
      </c>
      <c r="G29" s="7">
        <v>6410250</v>
      </c>
    </row>
    <row r="30" spans="1:7" x14ac:dyDescent="0.45">
      <c r="A30" s="6" t="s">
        <v>100</v>
      </c>
      <c r="B30" s="6">
        <v>95</v>
      </c>
      <c r="C30" s="6">
        <v>92</v>
      </c>
      <c r="D30" s="6">
        <v>200</v>
      </c>
      <c r="E30" s="7">
        <v>42550</v>
      </c>
      <c r="F30" s="6">
        <v>224</v>
      </c>
      <c r="G30" s="7">
        <v>9531200</v>
      </c>
    </row>
    <row r="31" spans="1:7" x14ac:dyDescent="0.45">
      <c r="A31" s="6" t="s">
        <v>100</v>
      </c>
      <c r="B31" s="6">
        <v>100</v>
      </c>
      <c r="C31" s="6">
        <v>55</v>
      </c>
      <c r="D31" s="6">
        <v>200</v>
      </c>
      <c r="E31" s="7">
        <v>42550</v>
      </c>
      <c r="F31" s="6">
        <v>213</v>
      </c>
      <c r="G31" s="7">
        <v>9063150</v>
      </c>
    </row>
    <row r="32" spans="1:7" x14ac:dyDescent="0.45">
      <c r="A32" s="6" t="s">
        <v>101</v>
      </c>
      <c r="B32" s="6">
        <v>95</v>
      </c>
      <c r="C32" s="6">
        <v>53</v>
      </c>
      <c r="D32" s="6">
        <v>300</v>
      </c>
      <c r="E32" s="7">
        <v>26400</v>
      </c>
      <c r="F32" s="6">
        <v>315</v>
      </c>
      <c r="G32" s="7">
        <v>8316000</v>
      </c>
    </row>
    <row r="33" spans="1:7" x14ac:dyDescent="0.45">
      <c r="A33" s="6" t="s">
        <v>101</v>
      </c>
      <c r="B33" s="6">
        <v>105</v>
      </c>
      <c r="C33" s="6">
        <v>63</v>
      </c>
      <c r="D33" s="6">
        <v>250</v>
      </c>
      <c r="E33" s="7">
        <v>26400</v>
      </c>
      <c r="F33" s="6">
        <v>258</v>
      </c>
      <c r="G33" s="7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abSelected="1" workbookViewId="0">
      <selection activeCell="D12" sqref="D12"/>
    </sheetView>
  </sheetViews>
  <sheetFormatPr defaultRowHeight="17" x14ac:dyDescent="0.45"/>
  <cols>
    <col min="2" max="2" width="10.4140625" bestFit="1" customWidth="1"/>
    <col min="3" max="3" width="10.75" bestFit="1" customWidth="1"/>
    <col min="4" max="4" width="9.08203125" bestFit="1" customWidth="1"/>
    <col min="7" max="7" width="12.33203125" bestFit="1" customWidth="1"/>
    <col min="8" max="9" width="8.6640625" customWidth="1"/>
  </cols>
  <sheetData>
    <row r="1" spans="1:9" x14ac:dyDescent="0.45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45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8" t="s">
        <v>170</v>
      </c>
    </row>
    <row r="3" spans="1:9" x14ac:dyDescent="0.45">
      <c r="A3" s="6" t="s">
        <v>9</v>
      </c>
      <c r="B3" s="6" t="s">
        <v>10</v>
      </c>
      <c r="C3" s="7">
        <v>123</v>
      </c>
      <c r="D3" s="7">
        <v>110</v>
      </c>
      <c r="F3" s="6" t="s">
        <v>156</v>
      </c>
      <c r="G3" s="9">
        <v>45787</v>
      </c>
      <c r="H3" s="6">
        <v>5</v>
      </c>
      <c r="I3" s="6" t="str">
        <f t="shared" ref="I3:I12" si="0">IF(OR(MONTH(G3)=7,MONTH(G3)=8),"여름휴가","")</f>
        <v/>
      </c>
    </row>
    <row r="4" spans="1:9" x14ac:dyDescent="0.45">
      <c r="A4" s="6" t="s">
        <v>11</v>
      </c>
      <c r="B4" s="6" t="s">
        <v>10</v>
      </c>
      <c r="C4" s="7">
        <v>10000</v>
      </c>
      <c r="D4" s="7">
        <v>48000</v>
      </c>
      <c r="F4" s="6" t="s">
        <v>157</v>
      </c>
      <c r="G4" s="9">
        <v>45808</v>
      </c>
      <c r="H4" s="6">
        <v>8</v>
      </c>
      <c r="I4" s="6" t="str">
        <f t="shared" si="0"/>
        <v/>
      </c>
    </row>
    <row r="5" spans="1:9" x14ac:dyDescent="0.45">
      <c r="A5" s="6" t="s">
        <v>12</v>
      </c>
      <c r="B5" s="6" t="s">
        <v>10</v>
      </c>
      <c r="C5" s="7">
        <v>21100</v>
      </c>
      <c r="D5" s="7">
        <v>160000</v>
      </c>
      <c r="F5" s="6" t="s">
        <v>158</v>
      </c>
      <c r="G5" s="9">
        <v>45832</v>
      </c>
      <c r="H5" s="6">
        <v>6</v>
      </c>
      <c r="I5" s="6" t="str">
        <f t="shared" si="0"/>
        <v/>
      </c>
    </row>
    <row r="6" spans="1:9" x14ac:dyDescent="0.45">
      <c r="A6" s="6" t="s">
        <v>9</v>
      </c>
      <c r="B6" s="6" t="s">
        <v>13</v>
      </c>
      <c r="C6" s="7">
        <v>109</v>
      </c>
      <c r="D6" s="7">
        <v>89</v>
      </c>
      <c r="F6" s="6" t="s">
        <v>159</v>
      </c>
      <c r="G6" s="9">
        <v>45860</v>
      </c>
      <c r="H6" s="6">
        <v>8</v>
      </c>
      <c r="I6" s="6" t="str">
        <f t="shared" si="0"/>
        <v>여름휴가</v>
      </c>
    </row>
    <row r="7" spans="1:9" x14ac:dyDescent="0.45">
      <c r="A7" s="6" t="s">
        <v>11</v>
      </c>
      <c r="B7" s="6" t="s">
        <v>13</v>
      </c>
      <c r="C7" s="7">
        <v>131000</v>
      </c>
      <c r="D7" s="7">
        <v>62000</v>
      </c>
      <c r="F7" s="6" t="s">
        <v>160</v>
      </c>
      <c r="G7" s="9">
        <v>45864</v>
      </c>
      <c r="H7" s="6">
        <v>6</v>
      </c>
      <c r="I7" s="6" t="str">
        <f t="shared" si="0"/>
        <v>여름휴가</v>
      </c>
    </row>
    <row r="8" spans="1:9" x14ac:dyDescent="0.45">
      <c r="A8" s="6" t="s">
        <v>12</v>
      </c>
      <c r="B8" s="6" t="s">
        <v>13</v>
      </c>
      <c r="C8" s="7">
        <v>19700</v>
      </c>
      <c r="D8" s="7">
        <v>131000</v>
      </c>
      <c r="F8" s="6" t="s">
        <v>161</v>
      </c>
      <c r="G8" s="9">
        <v>45870</v>
      </c>
      <c r="H8" s="6">
        <v>7</v>
      </c>
      <c r="I8" s="6" t="str">
        <f t="shared" si="0"/>
        <v>여름휴가</v>
      </c>
    </row>
    <row r="9" spans="1:9" x14ac:dyDescent="0.45">
      <c r="A9" s="6" t="s">
        <v>9</v>
      </c>
      <c r="B9" s="6" t="s">
        <v>14</v>
      </c>
      <c r="C9" s="7">
        <v>161</v>
      </c>
      <c r="D9" s="7">
        <v>130</v>
      </c>
      <c r="F9" s="6" t="s">
        <v>162</v>
      </c>
      <c r="G9" s="9">
        <v>45874</v>
      </c>
      <c r="H9" s="6">
        <v>5</v>
      </c>
      <c r="I9" s="6" t="str">
        <f t="shared" si="0"/>
        <v>여름휴가</v>
      </c>
    </row>
    <row r="10" spans="1:9" x14ac:dyDescent="0.45">
      <c r="A10" s="6" t="s">
        <v>11</v>
      </c>
      <c r="B10" s="6" t="s">
        <v>14</v>
      </c>
      <c r="C10" s="7">
        <v>145000</v>
      </c>
      <c r="D10" s="7">
        <v>73000</v>
      </c>
      <c r="F10" s="6" t="s">
        <v>163</v>
      </c>
      <c r="G10" s="9">
        <v>45904</v>
      </c>
      <c r="H10" s="6">
        <v>8</v>
      </c>
      <c r="I10" s="6" t="str">
        <f t="shared" si="0"/>
        <v/>
      </c>
    </row>
    <row r="11" spans="1:9" x14ac:dyDescent="0.45">
      <c r="A11" s="6" t="s">
        <v>12</v>
      </c>
      <c r="B11" s="6" t="s">
        <v>14</v>
      </c>
      <c r="C11" s="7">
        <v>20100</v>
      </c>
      <c r="D11" s="7">
        <v>154000</v>
      </c>
      <c r="F11" s="6" t="s">
        <v>164</v>
      </c>
      <c r="G11" s="9">
        <v>45919</v>
      </c>
      <c r="H11" s="6">
        <v>6</v>
      </c>
      <c r="I11" s="6" t="str">
        <f t="shared" si="0"/>
        <v/>
      </c>
    </row>
    <row r="12" spans="1:9" x14ac:dyDescent="0.45">
      <c r="A12" s="14" t="s">
        <v>15</v>
      </c>
      <c r="B12" s="15"/>
      <c r="C12" s="16"/>
      <c r="D12" s="41">
        <f ca="1">TRUNC(SUMIF(A3:D11,"유연탄",D3:D11)/SUM(D3:D11)*100)</f>
        <v>70</v>
      </c>
      <c r="F12" s="6" t="s">
        <v>165</v>
      </c>
      <c r="G12" s="9">
        <v>45919</v>
      </c>
      <c r="H12" s="6">
        <v>7</v>
      </c>
      <c r="I12" s="6" t="str">
        <f t="shared" si="0"/>
        <v/>
      </c>
    </row>
    <row r="14" spans="1:9" x14ac:dyDescent="0.45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45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8" t="s">
        <v>26</v>
      </c>
    </row>
    <row r="16" spans="1:9" x14ac:dyDescent="0.45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7">
        <v>8500</v>
      </c>
      <c r="I16" s="40">
        <f>SUM(H16)</f>
        <v>8500</v>
      </c>
    </row>
    <row r="17" spans="1:9" x14ac:dyDescent="0.45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7">
        <v>42000</v>
      </c>
      <c r="I17" s="40">
        <f>SUM(H16,H17)</f>
        <v>50500</v>
      </c>
    </row>
    <row r="18" spans="1:9" x14ac:dyDescent="0.45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7">
        <v>48500</v>
      </c>
      <c r="I18" s="40">
        <f t="shared" ref="I18" si="1">SUM(H18)</f>
        <v>48500</v>
      </c>
    </row>
    <row r="19" spans="1:9" x14ac:dyDescent="0.45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7">
        <v>16000</v>
      </c>
      <c r="I19" s="40">
        <f t="shared" ref="I19" si="2">SUM(H18,H19)</f>
        <v>64500</v>
      </c>
    </row>
    <row r="20" spans="1:9" x14ac:dyDescent="0.45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7">
        <v>39900</v>
      </c>
      <c r="I20" s="40">
        <f t="shared" ref="I20" si="3">SUM(H20)</f>
        <v>39900</v>
      </c>
    </row>
    <row r="21" spans="1:9" x14ac:dyDescent="0.45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7">
        <v>12800</v>
      </c>
      <c r="I21" s="40">
        <f t="shared" ref="I21" si="4">SUM(H20,H21)</f>
        <v>52700</v>
      </c>
    </row>
    <row r="22" spans="1:9" x14ac:dyDescent="0.45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7">
        <v>24500</v>
      </c>
      <c r="I22" s="40">
        <f t="shared" ref="I22" si="5">SUM(H22)</f>
        <v>24500</v>
      </c>
    </row>
    <row r="23" spans="1:9" x14ac:dyDescent="0.45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7">
        <v>27500</v>
      </c>
      <c r="I23" s="40">
        <f t="shared" ref="I23" si="6">SUM(H22,H23)</f>
        <v>52000</v>
      </c>
    </row>
    <row r="24" spans="1:9" x14ac:dyDescent="0.45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7">
        <v>32000</v>
      </c>
      <c r="I24" s="40">
        <f t="shared" ref="I24" si="7">SUM(H24)</f>
        <v>32000</v>
      </c>
    </row>
    <row r="25" spans="1:9" x14ac:dyDescent="0.45">
      <c r="A25" s="14" t="s">
        <v>57</v>
      </c>
      <c r="B25" s="15"/>
      <c r="C25" s="16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7">
        <v>50000</v>
      </c>
      <c r="I25" s="40">
        <f t="shared" ref="I25" si="8">SUM(H24,H25)</f>
        <v>82000</v>
      </c>
    </row>
    <row r="27" spans="1:9" x14ac:dyDescent="0.45">
      <c r="A27" s="4" t="s">
        <v>60</v>
      </c>
      <c r="B27" s="5" t="s">
        <v>171</v>
      </c>
    </row>
    <row r="28" spans="1:9" x14ac:dyDescent="0.45">
      <c r="A28" s="6" t="s">
        <v>172</v>
      </c>
      <c r="B28" s="6" t="s">
        <v>173</v>
      </c>
      <c r="C28" s="6" t="s">
        <v>174</v>
      </c>
      <c r="D28" s="8" t="s">
        <v>175</v>
      </c>
    </row>
    <row r="29" spans="1:9" x14ac:dyDescent="0.45">
      <c r="A29" s="6" t="s">
        <v>61</v>
      </c>
      <c r="B29" s="6" t="s">
        <v>176</v>
      </c>
      <c r="C29" s="6">
        <v>12022365</v>
      </c>
      <c r="D29" s="6" t="str">
        <f>LEFT(C29,4)&amp;"-"&amp;HLOOKUP(MID(C29,5,1)*1,$B$39:$D$40,2,FALSE)</f>
        <v>1202-G</v>
      </c>
    </row>
    <row r="30" spans="1:9" x14ac:dyDescent="0.45">
      <c r="A30" s="6" t="s">
        <v>63</v>
      </c>
      <c r="B30" s="6" t="s">
        <v>177</v>
      </c>
      <c r="C30" s="6">
        <v>53651015</v>
      </c>
      <c r="D30" s="6" t="str">
        <f t="shared" ref="D30:D36" si="9">LEFT(C30,4)&amp;"-"&amp;HLOOKUP(MID(C30,5,1)*1,$B$39:$D$40,2,FALSE)</f>
        <v>5365-P</v>
      </c>
    </row>
    <row r="31" spans="1:9" x14ac:dyDescent="0.45">
      <c r="A31" s="6" t="s">
        <v>64</v>
      </c>
      <c r="B31" s="6" t="s">
        <v>176</v>
      </c>
      <c r="C31" s="6">
        <v>49813438</v>
      </c>
      <c r="D31" s="6" t="str">
        <f t="shared" si="9"/>
        <v>4981-V</v>
      </c>
    </row>
    <row r="32" spans="1:9" x14ac:dyDescent="0.45">
      <c r="A32" s="6" t="s">
        <v>66</v>
      </c>
      <c r="B32" s="6" t="s">
        <v>177</v>
      </c>
      <c r="C32" s="6">
        <v>63912501</v>
      </c>
      <c r="D32" s="6" t="str">
        <f t="shared" si="9"/>
        <v>6391-G</v>
      </c>
    </row>
    <row r="33" spans="1:4" x14ac:dyDescent="0.45">
      <c r="A33" s="6" t="s">
        <v>67</v>
      </c>
      <c r="B33" s="6" t="s">
        <v>177</v>
      </c>
      <c r="C33" s="6">
        <v>79343900</v>
      </c>
      <c r="D33" s="6" t="str">
        <f t="shared" si="9"/>
        <v>7934-V</v>
      </c>
    </row>
    <row r="34" spans="1:4" x14ac:dyDescent="0.45">
      <c r="A34" s="6" t="s">
        <v>68</v>
      </c>
      <c r="B34" s="6" t="s">
        <v>176</v>
      </c>
      <c r="C34" s="6">
        <v>69301257</v>
      </c>
      <c r="D34" s="6" t="str">
        <f t="shared" si="9"/>
        <v>6930-P</v>
      </c>
    </row>
    <row r="35" spans="1:4" x14ac:dyDescent="0.45">
      <c r="A35" s="6" t="s">
        <v>69</v>
      </c>
      <c r="B35" s="6" t="s">
        <v>176</v>
      </c>
      <c r="C35" s="6">
        <v>83151824</v>
      </c>
      <c r="D35" s="6" t="str">
        <f t="shared" si="9"/>
        <v>8315-P</v>
      </c>
    </row>
    <row r="36" spans="1:4" x14ac:dyDescent="0.45">
      <c r="A36" s="6" t="s">
        <v>70</v>
      </c>
      <c r="B36" s="6" t="s">
        <v>176</v>
      </c>
      <c r="C36" s="6">
        <v>28673709</v>
      </c>
      <c r="D36" s="6" t="str">
        <f t="shared" si="9"/>
        <v>2867-V</v>
      </c>
    </row>
    <row r="38" spans="1:4" x14ac:dyDescent="0.45">
      <c r="A38" t="s">
        <v>178</v>
      </c>
    </row>
    <row r="39" spans="1:4" x14ac:dyDescent="0.45">
      <c r="A39" s="6" t="s">
        <v>179</v>
      </c>
      <c r="B39" s="6">
        <v>3</v>
      </c>
      <c r="C39" s="6">
        <v>2</v>
      </c>
      <c r="D39" s="6">
        <v>1</v>
      </c>
    </row>
    <row r="40" spans="1:4" x14ac:dyDescent="0.45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workbookViewId="0">
      <selection activeCell="E25" sqref="E25"/>
    </sheetView>
  </sheetViews>
  <sheetFormatPr defaultRowHeight="17" x14ac:dyDescent="0.45"/>
  <cols>
    <col min="1" max="1" width="14.5" bestFit="1" customWidth="1"/>
    <col min="2" max="5" width="10.6640625" bestFit="1" customWidth="1"/>
    <col min="6" max="6" width="11.5" bestFit="1" customWidth="1"/>
  </cols>
  <sheetData>
    <row r="1" spans="1:6" ht="21" x14ac:dyDescent="0.45">
      <c r="A1" s="13" t="s">
        <v>102</v>
      </c>
      <c r="B1" s="13"/>
      <c r="C1" s="13"/>
      <c r="D1" s="13"/>
      <c r="E1" s="13"/>
      <c r="F1" s="13"/>
    </row>
    <row r="3" spans="1:6" x14ac:dyDescent="0.45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45">
      <c r="A4" s="6" t="s">
        <v>117</v>
      </c>
      <c r="B4" s="6" t="s">
        <v>109</v>
      </c>
      <c r="C4" s="6" t="s">
        <v>110</v>
      </c>
      <c r="D4" s="7">
        <v>1450</v>
      </c>
      <c r="E4" s="7">
        <v>300</v>
      </c>
      <c r="F4" s="7">
        <f t="shared" ref="F4:F15" si="0">D4*E4</f>
        <v>435000</v>
      </c>
    </row>
    <row r="5" spans="1:6" x14ac:dyDescent="0.45">
      <c r="A5" s="6" t="s">
        <v>117</v>
      </c>
      <c r="B5" s="6" t="s">
        <v>109</v>
      </c>
      <c r="C5" s="6" t="s">
        <v>111</v>
      </c>
      <c r="D5" s="7">
        <v>830</v>
      </c>
      <c r="E5" s="7">
        <v>2200</v>
      </c>
      <c r="F5" s="7">
        <f t="shared" si="0"/>
        <v>1826000</v>
      </c>
    </row>
    <row r="6" spans="1:6" x14ac:dyDescent="0.45">
      <c r="A6" s="6" t="s">
        <v>117</v>
      </c>
      <c r="B6" s="6" t="s">
        <v>112</v>
      </c>
      <c r="C6" s="6" t="s">
        <v>113</v>
      </c>
      <c r="D6" s="7">
        <v>370</v>
      </c>
      <c r="E6" s="7">
        <v>2500</v>
      </c>
      <c r="F6" s="7">
        <f t="shared" si="0"/>
        <v>925000</v>
      </c>
    </row>
    <row r="7" spans="1:6" x14ac:dyDescent="0.45">
      <c r="A7" s="6" t="s">
        <v>117</v>
      </c>
      <c r="B7" s="6" t="s">
        <v>114</v>
      </c>
      <c r="C7" s="6" t="s">
        <v>115</v>
      </c>
      <c r="D7" s="7">
        <v>1722</v>
      </c>
      <c r="E7" s="7">
        <v>500</v>
      </c>
      <c r="F7" s="7">
        <f t="shared" si="0"/>
        <v>861000</v>
      </c>
    </row>
    <row r="8" spans="1:6" x14ac:dyDescent="0.45">
      <c r="A8" s="6" t="s">
        <v>118</v>
      </c>
      <c r="B8" s="6" t="s">
        <v>114</v>
      </c>
      <c r="C8" s="6" t="s">
        <v>110</v>
      </c>
      <c r="D8" s="7">
        <v>1450</v>
      </c>
      <c r="E8" s="7">
        <v>600</v>
      </c>
      <c r="F8" s="7">
        <f t="shared" si="0"/>
        <v>870000</v>
      </c>
    </row>
    <row r="9" spans="1:6" x14ac:dyDescent="0.45">
      <c r="A9" s="6" t="s">
        <v>118</v>
      </c>
      <c r="B9" s="6" t="s">
        <v>114</v>
      </c>
      <c r="C9" s="6" t="s">
        <v>115</v>
      </c>
      <c r="D9" s="7">
        <v>1722</v>
      </c>
      <c r="E9" s="7">
        <v>1800</v>
      </c>
      <c r="F9" s="7">
        <f t="shared" si="0"/>
        <v>3099600</v>
      </c>
    </row>
    <row r="10" spans="1:6" x14ac:dyDescent="0.45">
      <c r="A10" s="6" t="s">
        <v>118</v>
      </c>
      <c r="B10" s="6" t="s">
        <v>109</v>
      </c>
      <c r="C10" s="6" t="s">
        <v>110</v>
      </c>
      <c r="D10" s="7">
        <v>1450</v>
      </c>
      <c r="E10" s="7">
        <v>400</v>
      </c>
      <c r="F10" s="7">
        <f t="shared" si="0"/>
        <v>580000</v>
      </c>
    </row>
    <row r="11" spans="1:6" x14ac:dyDescent="0.45">
      <c r="A11" s="6" t="s">
        <v>118</v>
      </c>
      <c r="B11" s="6" t="s">
        <v>116</v>
      </c>
      <c r="C11" s="6" t="s">
        <v>110</v>
      </c>
      <c r="D11" s="7">
        <v>1450</v>
      </c>
      <c r="E11" s="7">
        <v>2000</v>
      </c>
      <c r="F11" s="7">
        <f t="shared" si="0"/>
        <v>2900000</v>
      </c>
    </row>
    <row r="12" spans="1:6" x14ac:dyDescent="0.45">
      <c r="A12" s="6" t="s">
        <v>119</v>
      </c>
      <c r="B12" s="6" t="s">
        <v>114</v>
      </c>
      <c r="C12" s="6" t="s">
        <v>111</v>
      </c>
      <c r="D12" s="7">
        <v>830</v>
      </c>
      <c r="E12" s="7">
        <v>1200</v>
      </c>
      <c r="F12" s="7">
        <f t="shared" si="0"/>
        <v>996000</v>
      </c>
    </row>
    <row r="13" spans="1:6" x14ac:dyDescent="0.45">
      <c r="A13" s="6" t="s">
        <v>119</v>
      </c>
      <c r="B13" s="6" t="s">
        <v>112</v>
      </c>
      <c r="C13" s="6" t="s">
        <v>110</v>
      </c>
      <c r="D13" s="7">
        <v>1450</v>
      </c>
      <c r="E13" s="7">
        <v>1400</v>
      </c>
      <c r="F13" s="7">
        <f t="shared" si="0"/>
        <v>2030000</v>
      </c>
    </row>
    <row r="14" spans="1:6" x14ac:dyDescent="0.45">
      <c r="A14" s="6" t="s">
        <v>119</v>
      </c>
      <c r="B14" s="6" t="s">
        <v>116</v>
      </c>
      <c r="C14" s="6" t="s">
        <v>113</v>
      </c>
      <c r="D14" s="7">
        <v>370</v>
      </c>
      <c r="E14" s="7">
        <v>400</v>
      </c>
      <c r="F14" s="7">
        <f t="shared" si="0"/>
        <v>148000</v>
      </c>
    </row>
    <row r="15" spans="1:6" x14ac:dyDescent="0.45">
      <c r="A15" s="6" t="s">
        <v>119</v>
      </c>
      <c r="B15" s="6" t="s">
        <v>109</v>
      </c>
      <c r="C15" s="6" t="s">
        <v>115</v>
      </c>
      <c r="D15" s="7">
        <v>1722</v>
      </c>
      <c r="E15" s="7">
        <v>1700</v>
      </c>
      <c r="F15" s="7">
        <f t="shared" si="0"/>
        <v>2927400</v>
      </c>
    </row>
    <row r="19" spans="1:5" x14ac:dyDescent="0.45">
      <c r="A19" s="23" t="s">
        <v>103</v>
      </c>
      <c r="B19" t="s">
        <v>215</v>
      </c>
    </row>
    <row r="21" spans="1:5" x14ac:dyDescent="0.45">
      <c r="A21" s="23" t="s">
        <v>217</v>
      </c>
      <c r="B21" s="23" t="s">
        <v>104</v>
      </c>
    </row>
    <row r="22" spans="1:5" x14ac:dyDescent="0.45">
      <c r="A22" s="23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45">
      <c r="A23" t="s">
        <v>113</v>
      </c>
      <c r="B23" s="24">
        <v>148000</v>
      </c>
      <c r="C23" s="24" t="s">
        <v>218</v>
      </c>
      <c r="D23" s="24">
        <v>925000</v>
      </c>
      <c r="E23" s="24" t="s">
        <v>218</v>
      </c>
    </row>
    <row r="24" spans="1:5" x14ac:dyDescent="0.45">
      <c r="A24" t="s">
        <v>110</v>
      </c>
      <c r="B24" s="24">
        <v>2900000</v>
      </c>
      <c r="C24" s="24">
        <v>870000</v>
      </c>
      <c r="D24" s="24">
        <v>2030000</v>
      </c>
      <c r="E24" s="24">
        <v>507500</v>
      </c>
    </row>
    <row r="25" spans="1:5" x14ac:dyDescent="0.45">
      <c r="A25" t="s">
        <v>111</v>
      </c>
      <c r="B25" s="24" t="s">
        <v>218</v>
      </c>
      <c r="C25" s="24">
        <v>996000</v>
      </c>
      <c r="D25" s="24" t="s">
        <v>218</v>
      </c>
      <c r="E25" s="24">
        <v>1826000</v>
      </c>
    </row>
    <row r="26" spans="1:5" x14ac:dyDescent="0.45">
      <c r="A26" t="s">
        <v>115</v>
      </c>
      <c r="B26" s="24" t="s">
        <v>218</v>
      </c>
      <c r="C26" s="24">
        <v>1980300</v>
      </c>
      <c r="D26" s="24" t="s">
        <v>218</v>
      </c>
      <c r="E26" s="24">
        <v>2927400</v>
      </c>
    </row>
    <row r="27" spans="1:5" x14ac:dyDescent="0.45">
      <c r="A27" t="s">
        <v>216</v>
      </c>
      <c r="B27" s="24">
        <v>1524000</v>
      </c>
      <c r="C27" s="24">
        <v>1456650</v>
      </c>
      <c r="D27" s="24">
        <v>1477500</v>
      </c>
      <c r="E27" s="24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479BE-CFFB-4ED7-AE20-36B79BB7F1F4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6.6640625" bestFit="1" customWidth="1"/>
    <col min="4" max="6" width="12.6640625" bestFit="1" customWidth="1" outlineLevel="1"/>
  </cols>
  <sheetData>
    <row r="1" spans="2:6" ht="17.5" thickBot="1" x14ac:dyDescent="0.5"/>
    <row r="2" spans="2:6" x14ac:dyDescent="0.45">
      <c r="B2" s="29" t="s">
        <v>222</v>
      </c>
      <c r="C2" s="30"/>
      <c r="D2" s="36"/>
      <c r="E2" s="36"/>
      <c r="F2" s="36"/>
    </row>
    <row r="3" spans="2:6" collapsed="1" x14ac:dyDescent="0.45">
      <c r="B3" s="28"/>
      <c r="C3" s="28"/>
      <c r="D3" s="37" t="s">
        <v>224</v>
      </c>
      <c r="E3" s="37" t="s">
        <v>219</v>
      </c>
      <c r="F3" s="37" t="s">
        <v>221</v>
      </c>
    </row>
    <row r="4" spans="2:6" ht="48" hidden="1" outlineLevel="1" x14ac:dyDescent="0.45">
      <c r="B4" s="32"/>
      <c r="C4" s="32"/>
      <c r="D4" s="25"/>
      <c r="E4" s="39" t="s">
        <v>220</v>
      </c>
      <c r="F4" s="39" t="s">
        <v>220</v>
      </c>
    </row>
    <row r="5" spans="2:6" x14ac:dyDescent="0.45">
      <c r="B5" s="33" t="s">
        <v>223</v>
      </c>
      <c r="C5" s="34"/>
      <c r="D5" s="31"/>
      <c r="E5" s="31"/>
      <c r="F5" s="31"/>
    </row>
    <row r="6" spans="2:6" outlineLevel="1" x14ac:dyDescent="0.45">
      <c r="B6" s="32"/>
      <c r="C6" s="32" t="s">
        <v>95</v>
      </c>
      <c r="D6" s="26">
        <v>200000</v>
      </c>
      <c r="E6" s="38">
        <v>250000</v>
      </c>
      <c r="F6" s="38">
        <v>150000</v>
      </c>
    </row>
    <row r="7" spans="2:6" x14ac:dyDescent="0.45">
      <c r="B7" s="33" t="s">
        <v>225</v>
      </c>
      <c r="C7" s="34"/>
      <c r="D7" s="31"/>
      <c r="E7" s="31"/>
      <c r="F7" s="31"/>
    </row>
    <row r="8" spans="2:6" ht="17.5" outlineLevel="1" thickBot="1" x14ac:dyDescent="0.5">
      <c r="B8" s="35"/>
      <c r="C8" s="35" t="s">
        <v>127</v>
      </c>
      <c r="D8" s="27">
        <v>133280000</v>
      </c>
      <c r="E8" s="27">
        <v>191380000</v>
      </c>
      <c r="F8" s="27">
        <v>75180000</v>
      </c>
    </row>
    <row r="9" spans="2:6" x14ac:dyDescent="0.45">
      <c r="B9" t="s">
        <v>226</v>
      </c>
    </row>
    <row r="10" spans="2:6" x14ac:dyDescent="0.45">
      <c r="B10" t="s">
        <v>227</v>
      </c>
    </row>
    <row r="11" spans="2:6" x14ac:dyDescent="0.45">
      <c r="B11" t="s">
        <v>228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7" x14ac:dyDescent="0.45"/>
  <cols>
    <col min="2" max="2" width="12.6640625" bestFit="1" customWidth="1"/>
    <col min="3" max="3" width="5.58203125" customWidth="1"/>
    <col min="5" max="5" width="12.6640625" bestFit="1" customWidth="1"/>
  </cols>
  <sheetData>
    <row r="1" spans="1:5" ht="21" x14ac:dyDescent="0.45">
      <c r="A1" s="13" t="s">
        <v>120</v>
      </c>
      <c r="B1" s="13"/>
      <c r="C1" s="13"/>
      <c r="D1" s="13"/>
      <c r="E1" s="13"/>
    </row>
    <row r="3" spans="1:5" x14ac:dyDescent="0.45">
      <c r="A3" s="6" t="s">
        <v>121</v>
      </c>
      <c r="B3" s="6" t="s">
        <v>122</v>
      </c>
      <c r="D3" s="6" t="s">
        <v>123</v>
      </c>
      <c r="E3" s="7">
        <v>43000000</v>
      </c>
    </row>
    <row r="4" spans="1:5" x14ac:dyDescent="0.45">
      <c r="A4" s="6" t="s">
        <v>95</v>
      </c>
      <c r="B4" s="7">
        <v>200000</v>
      </c>
      <c r="D4" s="6" t="s">
        <v>124</v>
      </c>
      <c r="E4" s="7">
        <v>6120000</v>
      </c>
    </row>
    <row r="5" spans="1:5" x14ac:dyDescent="0.45">
      <c r="A5" s="6" t="s">
        <v>96</v>
      </c>
      <c r="B5" s="7">
        <v>1162</v>
      </c>
      <c r="D5" s="6" t="s">
        <v>125</v>
      </c>
      <c r="E5" s="7">
        <v>50000000</v>
      </c>
    </row>
    <row r="6" spans="1:5" x14ac:dyDescent="0.45">
      <c r="A6" s="6" t="s">
        <v>126</v>
      </c>
      <c r="B6" s="7">
        <f>B4*B5</f>
        <v>232400000</v>
      </c>
      <c r="D6" s="6" t="s">
        <v>127</v>
      </c>
      <c r="E6" s="7">
        <f>B6-SUM(E3:E5)</f>
        <v>133280000</v>
      </c>
    </row>
  </sheetData>
  <scenarios current="0" sqref="E6">
    <scenario name="판매가인상" locked="1" count="1" user="최혜빈" comment="만든 사람 최혜빈 날짜 2025-11-22">
      <inputCells r="B4" val="250000" numFmtId="41"/>
    </scenario>
    <scenario name="판매가인하" locked="1" count="1" user="최혜빈" comment="만든 사람 최혜빈 날짜 2025-11-22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E18" sqref="E18"/>
    </sheetView>
  </sheetViews>
  <sheetFormatPr defaultRowHeight="17" x14ac:dyDescent="0.45"/>
  <cols>
    <col min="1" max="1" width="10.75" bestFit="1" customWidth="1"/>
    <col min="2" max="2" width="10.25" bestFit="1" customWidth="1"/>
    <col min="3" max="4" width="13.5" bestFit="1" customWidth="1"/>
    <col min="5" max="5" width="10.83203125" bestFit="1" customWidth="1"/>
    <col min="6" max="6" width="13.5" bestFit="1" customWidth="1"/>
  </cols>
  <sheetData>
    <row r="1" spans="1:6" ht="21" x14ac:dyDescent="0.45">
      <c r="A1" s="13" t="s">
        <v>128</v>
      </c>
      <c r="B1" s="13"/>
      <c r="C1" s="13"/>
      <c r="D1" s="13"/>
      <c r="E1" s="13"/>
      <c r="F1" s="13"/>
    </row>
    <row r="3" spans="1:6" x14ac:dyDescent="0.45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45">
      <c r="A4" s="9">
        <v>42748</v>
      </c>
      <c r="B4" s="6" t="s">
        <v>134</v>
      </c>
      <c r="C4" s="22">
        <v>42016807</v>
      </c>
      <c r="D4" s="22">
        <v>25410000</v>
      </c>
      <c r="E4" s="22">
        <v>609756</v>
      </c>
      <c r="F4" s="22">
        <f>C4-D4-E4</f>
        <v>15997051</v>
      </c>
    </row>
    <row r="5" spans="1:6" x14ac:dyDescent="0.45">
      <c r="A5" s="9">
        <v>42929</v>
      </c>
      <c r="B5" s="6" t="s">
        <v>135</v>
      </c>
      <c r="C5" s="22">
        <v>35460993</v>
      </c>
      <c r="D5" s="22">
        <v>48410000</v>
      </c>
      <c r="E5" s="22">
        <v>505051</v>
      </c>
      <c r="F5" s="22">
        <f t="shared" ref="F5:F13" si="0">C5-D5-E5</f>
        <v>-13454058</v>
      </c>
    </row>
    <row r="6" spans="1:6" x14ac:dyDescent="0.45">
      <c r="A6" s="9">
        <v>43195</v>
      </c>
      <c r="B6" s="6" t="s">
        <v>136</v>
      </c>
      <c r="C6" s="22">
        <v>75471698</v>
      </c>
      <c r="D6" s="22">
        <v>16980000</v>
      </c>
      <c r="E6" s="22">
        <v>439560</v>
      </c>
      <c r="F6" s="22">
        <f t="shared" si="0"/>
        <v>58052138</v>
      </c>
    </row>
    <row r="7" spans="1:6" x14ac:dyDescent="0.45">
      <c r="A7" s="9">
        <v>43226</v>
      </c>
      <c r="B7" s="6" t="s">
        <v>137</v>
      </c>
      <c r="C7" s="22">
        <v>54794521</v>
      </c>
      <c r="D7" s="22">
        <v>22070000</v>
      </c>
      <c r="E7" s="22">
        <v>384615</v>
      </c>
      <c r="F7" s="22">
        <f t="shared" si="0"/>
        <v>32339906</v>
      </c>
    </row>
    <row r="8" spans="1:6" x14ac:dyDescent="0.45">
      <c r="A8" s="9">
        <v>43316</v>
      </c>
      <c r="B8" s="6" t="s">
        <v>138</v>
      </c>
      <c r="C8" s="22">
        <v>44943820</v>
      </c>
      <c r="D8" s="22">
        <v>14380000</v>
      </c>
      <c r="E8" s="22">
        <v>421053</v>
      </c>
      <c r="F8" s="22">
        <f t="shared" si="0"/>
        <v>30142767</v>
      </c>
    </row>
    <row r="9" spans="1:6" x14ac:dyDescent="0.45">
      <c r="A9" s="9">
        <v>43683</v>
      </c>
      <c r="B9" s="6" t="s">
        <v>139</v>
      </c>
      <c r="C9" s="22">
        <v>36585366</v>
      </c>
      <c r="D9" s="22">
        <v>45410000</v>
      </c>
      <c r="E9" s="22">
        <v>357143</v>
      </c>
      <c r="F9" s="22">
        <f t="shared" si="0"/>
        <v>-9181777</v>
      </c>
    </row>
    <row r="10" spans="1:6" x14ac:dyDescent="0.45">
      <c r="A10" s="9">
        <v>43721</v>
      </c>
      <c r="B10" s="6" t="s">
        <v>140</v>
      </c>
      <c r="C10" s="22">
        <v>57692308</v>
      </c>
      <c r="D10" s="22">
        <v>22300000</v>
      </c>
      <c r="E10" s="22">
        <v>322581</v>
      </c>
      <c r="F10" s="22">
        <f t="shared" si="0"/>
        <v>35069727</v>
      </c>
    </row>
    <row r="11" spans="1:6" x14ac:dyDescent="0.45">
      <c r="A11" s="9">
        <v>43991</v>
      </c>
      <c r="B11" s="6" t="s">
        <v>141</v>
      </c>
      <c r="C11" s="22">
        <v>31746032</v>
      </c>
      <c r="D11" s="22">
        <v>22070000</v>
      </c>
      <c r="E11" s="22">
        <v>202020</v>
      </c>
      <c r="F11" s="22">
        <f t="shared" si="0"/>
        <v>9474012</v>
      </c>
    </row>
    <row r="12" spans="1:6" x14ac:dyDescent="0.45">
      <c r="A12" s="9">
        <v>44173</v>
      </c>
      <c r="B12" s="6" t="s">
        <v>142</v>
      </c>
      <c r="C12" s="22">
        <v>21505376</v>
      </c>
      <c r="D12" s="22">
        <v>21600000</v>
      </c>
      <c r="E12" s="22">
        <v>240964</v>
      </c>
      <c r="F12" s="22">
        <f t="shared" si="0"/>
        <v>-335588</v>
      </c>
    </row>
    <row r="13" spans="1:6" x14ac:dyDescent="0.45">
      <c r="A13" s="9">
        <v>44267</v>
      </c>
      <c r="B13" s="6" t="s">
        <v>143</v>
      </c>
      <c r="C13" s="22">
        <v>7751938</v>
      </c>
      <c r="D13" s="22">
        <v>45730000</v>
      </c>
      <c r="E13" s="22">
        <v>116279</v>
      </c>
      <c r="F13" s="22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25400</xdr:colOff>
                    <xdr:row>14</xdr:row>
                    <xdr:rowOff>38100</xdr:rowOff>
                  </from>
                  <to>
                    <xdr:col>2</xdr:col>
                    <xdr:colOff>977900</xdr:colOff>
                    <xdr:row>15</xdr:row>
                    <xdr:rowOff>165100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I17" sqref="I17"/>
    </sheetView>
  </sheetViews>
  <sheetFormatPr defaultRowHeight="17" x14ac:dyDescent="0.45"/>
  <cols>
    <col min="1" max="1" width="10.4140625" bestFit="1" customWidth="1"/>
  </cols>
  <sheetData>
    <row r="1" spans="1:5" ht="21" x14ac:dyDescent="0.45">
      <c r="A1" s="13" t="s">
        <v>144</v>
      </c>
      <c r="B1" s="13"/>
      <c r="C1" s="13"/>
      <c r="D1" s="13"/>
      <c r="E1" s="13"/>
    </row>
    <row r="2" spans="1:5" x14ac:dyDescent="0.45">
      <c r="E2" s="10" t="s">
        <v>155</v>
      </c>
    </row>
    <row r="3" spans="1:5" x14ac:dyDescent="0.45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45">
      <c r="A4" s="6" t="s">
        <v>150</v>
      </c>
      <c r="B4" s="11">
        <v>1417</v>
      </c>
      <c r="C4" s="11">
        <v>2633</v>
      </c>
      <c r="D4" s="11">
        <v>2434</v>
      </c>
      <c r="E4" s="12">
        <f>SUM(B4:D4)/SUM($B$4:$D$8)</f>
        <v>0.39601783423929643</v>
      </c>
    </row>
    <row r="5" spans="1:5" x14ac:dyDescent="0.45">
      <c r="A5" s="6" t="s">
        <v>151</v>
      </c>
      <c r="B5" s="11">
        <v>730</v>
      </c>
      <c r="C5" s="11">
        <v>1282</v>
      </c>
      <c r="D5" s="11">
        <v>1026</v>
      </c>
      <c r="E5" s="12">
        <f>SUM(B5:D5)/SUM($B$4:$D$8)</f>
        <v>0.18554938007695596</v>
      </c>
    </row>
    <row r="6" spans="1:5" x14ac:dyDescent="0.45">
      <c r="A6" s="6" t="s">
        <v>152</v>
      </c>
      <c r="B6" s="11">
        <v>821</v>
      </c>
      <c r="C6" s="11">
        <v>1282</v>
      </c>
      <c r="D6" s="11">
        <v>1218</v>
      </c>
      <c r="E6" s="12">
        <f>SUM(B6:D6)/SUM($B$4:$D$8)</f>
        <v>0.20283393391559273</v>
      </c>
    </row>
    <row r="7" spans="1:5" x14ac:dyDescent="0.45">
      <c r="A7" s="6" t="s">
        <v>153</v>
      </c>
      <c r="B7" s="11">
        <v>328</v>
      </c>
      <c r="C7" s="11">
        <v>784</v>
      </c>
      <c r="D7" s="11">
        <v>496</v>
      </c>
      <c r="E7" s="12">
        <f>SUM(B7:D7)/SUM($B$4:$D$8)</f>
        <v>9.8210468454162342E-2</v>
      </c>
    </row>
    <row r="8" spans="1:5" x14ac:dyDescent="0.45">
      <c r="A8" s="6" t="s">
        <v>154</v>
      </c>
      <c r="B8" s="11">
        <v>264</v>
      </c>
      <c r="C8" s="11">
        <v>941</v>
      </c>
      <c r="D8" s="11">
        <v>717</v>
      </c>
      <c r="E8" s="12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혜빈 최</cp:lastModifiedBy>
  <dcterms:created xsi:type="dcterms:W3CDTF">2023-04-27T08:01:32Z</dcterms:created>
  <dcterms:modified xsi:type="dcterms:W3CDTF">2025-11-21T15:23:06Z</dcterms:modified>
</cp:coreProperties>
</file>