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컴퓨터활용능력시험 1급\길벗컴활1급총정리 2024\엑셀\모의\"/>
    </mc:Choice>
  </mc:AlternateContent>
  <xr:revisionPtr revIDLastSave="0" documentId="13_ncr:1_{D579D73A-ED3F-43BF-B0F6-1F92FAD9CA02}" xr6:coauthVersionLast="47" xr6:coauthVersionMax="47" xr10:uidLastSave="{00000000-0000-0000-0000-000000000000}"/>
  <bookViews>
    <workbookView xWindow="-120" yWindow="-120" windowWidth="29040" windowHeight="15840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기업대출현황" name="기업대출현황" connection="기업대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4" l="1"/>
  <c r="G13" i="4"/>
  <c r="G7" i="4"/>
  <c r="G19" i="4" s="1"/>
  <c r="G18" i="4"/>
  <c r="G14" i="4"/>
  <c r="G8" i="4"/>
  <c r="O10" i="2" a="1"/>
  <c r="O10" i="2" s="1"/>
  <c r="O11" i="2" a="1"/>
  <c r="O11" i="2" s="1"/>
  <c r="O12" i="2" a="1"/>
  <c r="O12" i="2" s="1"/>
  <c r="O9" i="2" a="1"/>
  <c r="O9" i="2"/>
  <c r="N10" i="2" a="1"/>
  <c r="N10" i="2" s="1"/>
  <c r="N11" i="2" a="1"/>
  <c r="N11" i="2" s="1"/>
  <c r="N12" i="2" a="1"/>
  <c r="N12" i="2" s="1"/>
  <c r="N9" i="2" a="1"/>
  <c r="N9" i="2" s="1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" i="2"/>
  <c r="I4" i="2" a="1"/>
  <c r="I4" i="2"/>
  <c r="I5" i="2" a="1"/>
  <c r="I5" i="2"/>
  <c r="I6" i="2" a="1"/>
  <c r="I6" i="2"/>
  <c r="I7" i="2" a="1"/>
  <c r="I7" i="2"/>
  <c r="I8" i="2" a="1"/>
  <c r="I8" i="2"/>
  <c r="I9" i="2" a="1"/>
  <c r="I9" i="2"/>
  <c r="I10" i="2" a="1"/>
  <c r="I10" i="2"/>
  <c r="I11" i="2" a="1"/>
  <c r="I11" i="2"/>
  <c r="I12" i="2" a="1"/>
  <c r="I12" i="2"/>
  <c r="I13" i="2" a="1"/>
  <c r="I13" i="2"/>
  <c r="I14" i="2" a="1"/>
  <c r="I14" i="2"/>
  <c r="I15" i="2" a="1"/>
  <c r="I15" i="2"/>
  <c r="I16" i="2" a="1"/>
  <c r="I16" i="2"/>
  <c r="I17" i="2" a="1"/>
  <c r="I17" i="2"/>
  <c r="I18" i="2" a="1"/>
  <c r="I18" i="2"/>
  <c r="I19" i="2" a="1"/>
  <c r="I19" i="2"/>
  <c r="I20" i="2" a="1"/>
  <c r="I20" i="2"/>
  <c r="I21" i="2" a="1"/>
  <c r="I21" i="2"/>
  <c r="I22" i="2" a="1"/>
  <c r="I22" i="2"/>
  <c r="I23" i="2" a="1"/>
  <c r="I23" i="2"/>
  <c r="I24" i="2" a="1"/>
  <c r="I24" i="2"/>
  <c r="I25" i="2" a="1"/>
  <c r="I25" i="2"/>
  <c r="I26" i="2" a="1"/>
  <c r="I26" i="2" s="1"/>
  <c r="I27" i="2" a="1"/>
  <c r="I27" i="2"/>
  <c r="I28" i="2" a="1"/>
  <c r="I28" i="2" s="1"/>
  <c r="I29" i="2" a="1"/>
  <c r="I29" i="2" s="1"/>
  <c r="I30" i="2" a="1"/>
  <c r="I30" i="2" s="1"/>
  <c r="I3" i="2" a="1"/>
  <c r="I3" i="2" s="1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24" i="2" a="1"/>
  <c r="K29" i="2" a="1"/>
  <c r="K23" i="2" a="1"/>
  <c r="K25" i="2" a="1"/>
  <c r="K30" i="2" a="1"/>
  <c r="K18" i="2" a="1"/>
  <c r="K28" i="2" a="1"/>
  <c r="K17" i="2" a="1"/>
  <c r="K16" i="2" a="1"/>
  <c r="K7" i="2" a="1"/>
  <c r="K12" i="2" a="1"/>
  <c r="K15" i="2" a="1"/>
  <c r="K10" i="2" a="1"/>
  <c r="K4" i="2" a="1"/>
  <c r="K6" i="2" a="1"/>
  <c r="K9" i="2" a="1"/>
  <c r="K5" i="2" a="1"/>
  <c r="K13" i="2" a="1"/>
  <c r="K27" i="2" a="1"/>
  <c r="K8" i="2" a="1"/>
  <c r="K11" i="2" a="1"/>
  <c r="K26" i="2" a="1"/>
  <c r="K20" i="2" a="1"/>
  <c r="K14" i="2" a="1"/>
  <c r="K19" i="2" a="1"/>
  <c r="K3" i="2" a="1"/>
  <c r="K21" i="2" a="1"/>
  <c r="K22" i="2" a="1"/>
  <c r="G20" i="4" l="1"/>
  <c r="K29" i="2"/>
  <c r="K27" i="2"/>
  <c r="K25" i="2"/>
  <c r="K23" i="2"/>
  <c r="K21" i="2"/>
  <c r="K19" i="2"/>
  <c r="K17" i="2"/>
  <c r="K13" i="2"/>
  <c r="K11" i="2"/>
  <c r="K9" i="2"/>
  <c r="K7" i="2"/>
  <c r="K5" i="2"/>
  <c r="K15" i="2"/>
  <c r="K30" i="2"/>
  <c r="K28" i="2"/>
  <c r="K26" i="2"/>
  <c r="K24" i="2"/>
  <c r="K22" i="2"/>
  <c r="K20" i="2"/>
  <c r="K18" i="2"/>
  <c r="K16" i="2"/>
  <c r="K14" i="2"/>
  <c r="K12" i="2"/>
  <c r="K10" i="2"/>
  <c r="K8" i="2"/>
  <c r="K6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CC2A288-9D9D-465F-B028-52225C2190B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FBE7E8C-732E-4A5C-8C1E-6FDA268B81A7}" name="기업대출현황" type="103" refreshedVersion="8" minRefreshableVersion="5">
    <extLst>
      <ext xmlns:x15="http://schemas.microsoft.com/office/spreadsheetml/2010/11/main" uri="{DE250136-89BD-433C-8126-D09CA5730AF9}">
        <x15:connection id="기업대출현황" autoDelete="1">
          <x15:textPr prompt="0" codePage="949" sourceFile="C:\Users\user\OneDrive\바탕 화면\컴퓨터활용능력시험 1급\길벗컴활1급총정리 2024\엑셀\모의\기업대출현황.csv" tab="0" comma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<sst xmlns="http://schemas.openxmlformats.org/spreadsheetml/2006/main" count="397" uniqueCount="160">
  <si>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</si>
  <si>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</si>
  <si>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</si>
  <si>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</si>
  <si>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</si>
  <si>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</si>
  <si>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</si>
  <si>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</si>
  <si>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</si>
  <si>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</si>
  <si>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</si>
  <si>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</si>
  <si>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</si>
  <si>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</si>
  <si>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</si>
  <si>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</si>
  <si>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</si>
  <si>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</si>
  <si>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</si>
  <si>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</si>
  <si>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</si>
  <si>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</si>
  <si>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</si>
  <si>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</si>
  <si>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</si>
  <si>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</si>
  <si>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</si>
  <si>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</si>
  <si>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</si>
  <si>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</si>
  <si>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</si>
  <si>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</si>
  <si>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</si>
  <si>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</si>
  <si>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</si>
  <si>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</si>
  <si>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</si>
  <si>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</si>
  <si>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</si>
  <si>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</si>
  <si>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</si>
  <si>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</si>
  <si>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</si>
  <si>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</si>
  <si>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</si>
  <si>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</si>
  <si>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</si>
  <si>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</si>
  <si>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</si>
  <si>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</si>
  <si>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</si>
  <si>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</si>
  <si>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</si>
  <si>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</si>
  <si>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</si>
  <si>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</si>
  <si>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</si>
  <si>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</si>
  <si>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</si>
  <si>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</si>
  <si>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</si>
  <si>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</si>
  <si>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</si>
  <si>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</si>
  <si>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</si>
  <si>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</si>
  <si>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</si>
  <si>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</si>
  <si>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</si>
  <si>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</si>
  <si>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</si>
  <si>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</si>
  <si>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</si>
  <si>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</si>
  <si>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</si>
  <si>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</si>
  <si>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</si>
  <si>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</si>
  <si>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</si>
  <si>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</si>
  <si>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</si>
  <si>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</si>
  <si>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</si>
  <si>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</si>
  <si>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</si>
  <si>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</si>
  <si>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</si>
  <si>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</si>
  <si>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</si>
  <si>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</si>
  <si>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</si>
  <si>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</si>
  <si>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</si>
  <si>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</si>
  <si>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</si>
  <si>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</si>
  <si>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</si>
  <si>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</si>
  <si>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</si>
  <si>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</si>
  <si>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</si>
  <si>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</si>
  <si>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</si>
  <si>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</si>
  <si>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</si>
  <si>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</si>
  <si>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</si>
  <si>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</si>
  <si>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</si>
  <si>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</si>
  <si>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</si>
  <si>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</si>
  <si>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</si>
  <si>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</si>
  <si>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</si>
  <si>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</si>
  <si>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</si>
  <si>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</si>
  <si>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</si>
  <si>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</si>
  <si>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</si>
  <si>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</si>
  <si>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</si>
  <si>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</si>
  <si>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</si>
  <si>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</si>
  <si>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</si>
  <si>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</si>
  <si>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</si>
  <si>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</si>
  <si>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</si>
  <si>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</si>
  <si>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</si>
  <si>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</si>
  <si>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</si>
  <si>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</si>
  <si>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</si>
  <si>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</si>
  <si>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</si>
  <si>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</si>
  <si>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</si>
  <si>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</si>
  <si>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</si>
  <si>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</si>
  <si>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가능</t>
  </si>
  <si>
    <t>보류</t>
  </si>
  <si>
    <t>불가능</t>
  </si>
  <si>
    <t>값</t>
  </si>
  <si>
    <t>최대값: 대출금액</t>
  </si>
  <si>
    <t>전체 최대값: 대출금액</t>
  </si>
  <si>
    <t>평균: 연이율</t>
  </si>
  <si>
    <t>전체 평균: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</si>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</sst>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#,##0&quot;원&quot;"/>
    <numFmt numFmtId="178" formatCode="General&quot;위&quot;"/>
    <numFmt numFmtId="179" formatCode="[Red][&gt;=5000000]&quot;◆&quot;#,##0,&quot;천원&quot;;[Blue][&gt;=3000000]&quot;◇&quot;#,##0,&quot;천원&quot;;#,##0,&quot;천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179" fontId="0" fillId="0" borderId="1" xfId="1" applyNumberFormat="1" applyFont="1" applyBorder="1" applyProtection="1">
      <alignment vertical="center"/>
      <protection hidden="1"/>
    </xf>
    <xf numFmtId="41" fontId="0" fillId="0" borderId="1" xfId="1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ellipse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69FB-4CDC-8BF0-B6C4518DF5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6432815"/>
        <c:axId val="1466431375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466431375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6432815"/>
        <c:crosses val="max"/>
        <c:crossBetween val="between"/>
        <c:majorUnit val="0.2"/>
      </c:valAx>
      <c:catAx>
        <c:axId val="1466432815"/>
        <c:scaling>
          <c:orientation val="minMax"/>
        </c:scaling>
        <c:delete val="1"/>
        <c:axPos val="b"/>
        <c:majorTickMark val="out"/>
        <c:minorTickMark val="none"/>
        <c:tickLblPos val="nextTo"/>
        <c:crossAx val="14664313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171450</xdr:colOff>
      <xdr:row>0</xdr:row>
      <xdr:rowOff>200025</xdr:rowOff>
    </xdr:from>
    <xdr:to>
      <xdr:col>8</xdr:col>
      <xdr:colOff>847725</xdr:colOff>
      <xdr:row>2</xdr:row>
      <xdr:rowOff>200025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428E0B0-2651-528A-86E0-8CB1D859030A}"/>
            </a:ext>
          </a:extLst>
        </xdr:cNvPr>
        <xdr:cNvSpPr/>
      </xdr:nvSpPr>
      <xdr:spPr>
        <a:xfrm>
          <a:off x="5314950" y="200025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171450</xdr:colOff>
      <xdr:row>3</xdr:row>
      <xdr:rowOff>200025</xdr:rowOff>
    </xdr:from>
    <xdr:to>
      <xdr:col>9</xdr:col>
      <xdr:colOff>19050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7EAE696-767C-22C4-0ADF-D047007A366C}"/>
            </a:ext>
          </a:extLst>
        </xdr:cNvPr>
        <xdr:cNvSpPr/>
      </xdr:nvSpPr>
      <xdr:spPr>
        <a:xfrm>
          <a:off x="5314950" y="828675"/>
          <a:ext cx="885825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142875</xdr:colOff>
          <xdr:row>0</xdr:row>
          <xdr:rowOff>85725</xdr:rowOff>
        </xdr:from>
        <xdr:to>
          <xdr:col>6</xdr:col>
          <xdr:colOff>809625</xdr:colOff>
          <xdr:row>2</xdr:row>
          <xdr:rowOff>66675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주다원" refreshedDate="45694.008678587961" backgroundQuery="1" createdVersion="8" refreshedVersion="8" minRefreshableVersion="3" recordCount="0" supportSubquery="1" supportAdvancedDrill="1" xr:uid="{B04957AF-34D1-48BB-8966-1436E6C0B8BF}">
  <cacheSource type="external" connectionId="1"/>
  <cacheFields count="4">
    <cacheField name="[기업대출현황].[관할지부].[관할지부]" caption="관할지부" numFmtId="0" level="1">
      <sharedItems count="4">
        <s v="강남"/>
        <s v="광진"/>
        <s v="동대문"/>
        <s v="마포"/>
      </sharedItems>
    </cacheField>
    <cacheField name="[기업대출현황].[추가대출여부].[추가대출여부]" caption="추가대출여부" numFmtId="0" hierarchy="3" level="1">
      <sharedItems count="3">
        <s v="가능"/>
        <s v="보류"/>
        <s v="불가능"/>
      </sharedItems>
    </cacheField>
    <cacheField name="[Measures].[최대값: 대출금액]" caption="최대값: 대출금액" numFmtId="0" hierarchy="8" level="32767"/>
    <cacheField name="[Measures].[평균: 연이율]" caption="평균: 연이율" numFmtId="0" hierarchy="9" level="32767"/>
  </cacheFields>
  <cacheHierarchies count="10">
    <cacheHierarchy uniqueName="[기업대출현황].[관할지부]" caption="관할지부" attribute="1" defaultMemberUniqueName="[기업대출현황].[관할지부].[All]" allUniqueName="[기업대출현황].[관할지부].[All]" dimensionUniqueName="[기업대출현황]" displayFolder="" count="2" memberValueDatatype="130" unbalanced="0">
      <fieldsUsage count="2">
        <fieldUsage x="-1"/>
        <fieldUsage x="0"/>
      </fieldsUsage>
    </cacheHierarchy>
    <cacheHierarchy uniqueName="[기업대출현황].[대출금액]" caption="대출금액" attribute="1" defaultMemberUniqueName="[기업대출현황].[대출금액].[All]" allUniqueName="[기업대출현황].[대출금액].[All]" dimensionUniqueName="[기업대출현황]" displayFolder="" count="0" memberValueDatatype="20" unbalanced="0"/>
    <cacheHierarchy uniqueName="[기업대출현황].[연이율]" caption="연이율" attribute="1" defaultMemberUniqueName="[기업대출현황].[연이율].[All]" allUniqueName="[기업대출현황].[연이율].[All]" dimensionUniqueName="[기업대출현황]" displayFolder="" count="0" memberValueDatatype="5" unbalanced="0"/>
    <cacheHierarchy uniqueName="[기업대출현황].[추가대출여부]" caption="추가대출여부" attribute="1" defaultMemberUniqueName="[기업대출현황].[추가대출여부].[All]" allUniqueName="[기업대출현황].[추가대출여부].[All]" dimensionUniqueName="[기업대출현황]" displayFolder="" count="2" memberValueDatatype="130" unbalanced="0">
      <fieldsUsage count="2">
        <fieldUsage x="-1"/>
        <fieldUsage x="1"/>
      </fieldsUsage>
    </cacheHierarchy>
    <cacheHierarchy uniqueName="[Measures].[__XL_Count 기업대출현황]" caption="__XL_Count 기업대출현황" measure="1" displayFolder="" measureGroup="기업대출현황" count="0" hidden="1"/>
    <cacheHierarchy uniqueName="[Measures].[__No measures defined]" caption="__No measures defined" measure="1" displayFolder="" count="0" hidden="1"/>
    <cacheHierarchy uniqueName="[Measures].[합계: 대출금액]" caption="합계: 대출금액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연이율]" caption="합계: 연이율" measure="1" displayFolder="" measureGroup="기업대출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최대값: 대출금액]" caption="최대값: 대출금액" measure="1" displayFolder="" measureGroup="기업대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연이율]" caption="평균: 연이율" measure="1" displayFolder="" measureGroup="기업대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</cacheHierarchies>
  <kpis count="0"/>
  <dimensions count="2">
    <dimension measure="1" name="Measures" uniqueName="[Measures]" caption="Measures"/>
    <dimension name="기업대출현황" uniqueName="[기업대출현황]" caption="기업대출현황"/>
  </dimensions>
  <measureGroups count="1">
    <measureGroup name="기업대출현황" caption="기업대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3812F9-9F03-43F4-B65C-A0A67B4F3C1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2:F13" firstHeaderRow="1" firstDataRow="2" firstDataCol="2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dataFields count="2">
    <dataField name="최대값: 대출금액" fld="2" subtotal="max" baseField="0" baseItem="0" numFmtId="41"/>
    <dataField name="평균: 연이율" fld="3" subtotal="average" baseField="0" baseItem="0" numFmtId="9"/>
  </dataFields>
  <pivotHierarchies count="10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대출금액"/>
    <pivotHierarchy dragToData="1" caption="평균: 연이율"/>
  </pivotHierarchies>
  <pivotTableStyleInfo name="PivotStyleLight15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기업대출현황">
        <x15:activeTabTopLevelEntity name="[기업대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workbookViewId="0">
      <selection activeCell="A3" sqref="A3:H30"/>
    </sheetView>
  </sheetViews>
  <sheetFormatPr defaultRowHeight="16.5"/>
  <cols>
    <col min="1" max="1" width="8.125" customWidth="1"/>
    <col min="2" max="2" width="16.25" customWidth="1"/>
    <col min="3" max="3" width="13" customWidth="1"/>
    <col min="4" max="4" width="11.125" bestFit="1" customWidth="1"/>
    <col min="5" max="5" width="12.25" customWidth="1"/>
    <col min="6" max="6" width="13.25" bestFit="1" customWidth="1"/>
    <col min="7" max="7" width="12.875" customWidth="1"/>
    <col min="8" max="8" width="7.875" customWidth="1"/>
    <col min="9" max="9" width="2.25" customWidth="1"/>
    <col min="10" max="10" width="7.125" bestFit="1" customWidth="1"/>
    <col min="11" max="12" width="14.125" bestFit="1" customWidth="1"/>
    <col min="13" max="13" width="11.1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20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60" zoomScaleNormal="100" workbookViewId="0">
      <selection activeCell="L13" sqref="L13"/>
    </sheetView>
  </sheetViews>
  <sheetFormatPr defaultRowHeight="16.5"/>
  <cols>
    <col min="1" max="1" width="3" style="28" customWidth="1"/>
    <col min="2" max="4" width="9" style="28"/>
    <col min="5" max="8" width="10.875" style="28" bestFit="1" customWidth="1"/>
    <col min="9" max="16384" width="9" style="28"/>
  </cols>
  <sheetData>
    <row r="1" spans="2:8" ht="20.25">
      <c r="B1" s="30" t="s">
        <v>69</v>
      </c>
      <c r="C1" s="30"/>
      <c r="D1" s="30"/>
      <c r="E1" s="30"/>
      <c r="F1" s="30"/>
      <c r="G1" s="30"/>
      <c r="H1" s="30"/>
    </row>
    <row r="3" spans="2:8">
      <c r="B3" s="29" t="s">
        <v>70</v>
      </c>
      <c r="C3" s="29" t="s">
        <v>71</v>
      </c>
      <c r="D3" s="29" t="s">
        <v>72</v>
      </c>
      <c r="E3" s="29" t="s">
        <v>73</v>
      </c>
      <c r="F3" s="29" t="s">
        <v>74</v>
      </c>
      <c r="G3" s="29" t="s">
        <v>75</v>
      </c>
      <c r="H3" s="29" t="s">
        <v>76</v>
      </c>
    </row>
    <row r="4" spans="2:8">
      <c r="B4" s="29" t="s">
        <v>77</v>
      </c>
      <c r="C4" s="29" t="s">
        <v>78</v>
      </c>
      <c r="D4" s="29" t="s">
        <v>79</v>
      </c>
      <c r="E4" s="27">
        <v>3000000</v>
      </c>
      <c r="F4" s="27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29" t="s">
        <v>80</v>
      </c>
      <c r="C5" s="29" t="s">
        <v>78</v>
      </c>
      <c r="D5" s="29" t="s">
        <v>81</v>
      </c>
      <c r="E5" s="27">
        <v>2550000</v>
      </c>
      <c r="F5" s="27">
        <v>900000</v>
      </c>
      <c r="G5" s="6">
        <f t="shared" si="0"/>
        <v>1275000</v>
      </c>
      <c r="H5" s="6">
        <f t="shared" si="1"/>
        <v>3969000</v>
      </c>
    </row>
    <row r="6" spans="2:8">
      <c r="B6" s="29" t="s">
        <v>82</v>
      </c>
      <c r="C6" s="29" t="s">
        <v>78</v>
      </c>
      <c r="D6" s="29" t="s">
        <v>81</v>
      </c>
      <c r="E6" s="27">
        <v>2500000</v>
      </c>
      <c r="F6" s="27">
        <v>650000</v>
      </c>
      <c r="G6" s="6">
        <f t="shared" si="0"/>
        <v>1250000</v>
      </c>
      <c r="H6" s="6">
        <f t="shared" si="1"/>
        <v>3696000</v>
      </c>
    </row>
    <row r="7" spans="2:8">
      <c r="B7" s="29" t="s">
        <v>83</v>
      </c>
      <c r="C7" s="29" t="s">
        <v>78</v>
      </c>
      <c r="D7" s="29" t="s">
        <v>84</v>
      </c>
      <c r="E7" s="27">
        <v>2100000</v>
      </c>
      <c r="F7" s="27">
        <v>800000</v>
      </c>
      <c r="G7" s="6">
        <f t="shared" si="0"/>
        <v>1050000</v>
      </c>
      <c r="H7" s="6">
        <f t="shared" si="1"/>
        <v>3318000</v>
      </c>
    </row>
    <row r="8" spans="2:8">
      <c r="B8" s="29" t="s">
        <v>85</v>
      </c>
      <c r="C8" s="29" t="s">
        <v>86</v>
      </c>
      <c r="D8" s="29" t="s">
        <v>79</v>
      </c>
      <c r="E8" s="27">
        <v>3050000</v>
      </c>
      <c r="F8" s="27">
        <v>1000000</v>
      </c>
      <c r="G8" s="6">
        <f t="shared" si="0"/>
        <v>1525000</v>
      </c>
      <c r="H8" s="6">
        <f t="shared" si="1"/>
        <v>4683000</v>
      </c>
    </row>
    <row r="9" spans="2:8">
      <c r="B9" s="29" t="s">
        <v>87</v>
      </c>
      <c r="C9" s="29" t="s">
        <v>86</v>
      </c>
      <c r="D9" s="29" t="s">
        <v>81</v>
      </c>
      <c r="E9" s="27">
        <v>2400000</v>
      </c>
      <c r="F9" s="27">
        <v>1200000</v>
      </c>
      <c r="G9" s="6">
        <f t="shared" si="0"/>
        <v>1200000</v>
      </c>
      <c r="H9" s="6">
        <f t="shared" si="1"/>
        <v>4032000</v>
      </c>
    </row>
    <row r="10" spans="2:8">
      <c r="B10" s="29" t="s">
        <v>88</v>
      </c>
      <c r="C10" s="29" t="s">
        <v>86</v>
      </c>
      <c r="D10" s="29" t="s">
        <v>84</v>
      </c>
      <c r="E10" s="27">
        <v>2050000</v>
      </c>
      <c r="F10" s="27">
        <v>650000</v>
      </c>
      <c r="G10" s="6">
        <f t="shared" si="0"/>
        <v>1025000</v>
      </c>
      <c r="H10" s="6">
        <f t="shared" si="1"/>
        <v>3129000</v>
      </c>
    </row>
    <row r="11" spans="2:8">
      <c r="B11" s="29" t="s">
        <v>89</v>
      </c>
      <c r="C11" s="29" t="s">
        <v>86</v>
      </c>
      <c r="D11" s="29" t="s">
        <v>84</v>
      </c>
      <c r="E11" s="27">
        <v>2100000</v>
      </c>
      <c r="F11" s="27">
        <v>800000</v>
      </c>
      <c r="G11" s="6">
        <f t="shared" si="0"/>
        <v>1050000</v>
      </c>
      <c r="H11" s="6">
        <f t="shared" si="1"/>
        <v>3318000</v>
      </c>
    </row>
    <row r="12" spans="2:8">
      <c r="B12" s="29" t="s">
        <v>90</v>
      </c>
      <c r="C12" s="29" t="s">
        <v>91</v>
      </c>
      <c r="D12" s="29" t="s">
        <v>79</v>
      </c>
      <c r="E12" s="27">
        <v>2950000</v>
      </c>
      <c r="F12" s="27">
        <v>1000000</v>
      </c>
      <c r="G12" s="6">
        <f t="shared" si="0"/>
        <v>1475000</v>
      </c>
      <c r="H12" s="6">
        <f t="shared" si="1"/>
        <v>4557000</v>
      </c>
    </row>
    <row r="13" spans="2:8">
      <c r="B13" s="29" t="s">
        <v>92</v>
      </c>
      <c r="C13" s="29" t="s">
        <v>91</v>
      </c>
      <c r="D13" s="29" t="s">
        <v>81</v>
      </c>
      <c r="E13" s="27">
        <v>2500000</v>
      </c>
      <c r="F13" s="27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workbookViewId="0">
      <selection activeCell="M21" sqref="M21"/>
    </sheetView>
  </sheetViews>
  <sheetFormatPr defaultRowHeight="16.5"/>
  <cols>
    <col min="1" max="1" width="7.125" bestFit="1" customWidth="1"/>
    <col min="2" max="2" width="14.125" bestFit="1" customWidth="1"/>
    <col min="3" max="3" width="11.875" bestFit="1" customWidth="1"/>
    <col min="4" max="4" width="9" bestFit="1" customWidth="1"/>
    <col min="5" max="6" width="11.125" bestFit="1" customWidth="1"/>
    <col min="7" max="7" width="11.875" bestFit="1" customWidth="1"/>
    <col min="8" max="8" width="7.125" bestFit="1" customWidth="1"/>
    <col min="9" max="9" width="13" bestFit="1" customWidth="1"/>
    <col min="10" max="10" width="11" bestFit="1" customWidth="1"/>
    <col min="11" max="11" width="11.125" bestFit="1" customWidth="1"/>
    <col min="12" max="12" width="1.875" customWidth="1"/>
    <col min="13" max="13" width="14.25" customWidth="1"/>
    <col min="14" max="14" width="13.75" bestFit="1" customWidth="1"/>
    <col min="15" max="15" width="18.6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 cm="1">
        <f t="array" ref="I3">_xlfn.IFS(AND(G3/C3&lt;=0.5,YEAR(F3)-YEAR($K$1)&lt;8),"가능",AND(G3/C3&lt;=0.7,YEAR(F3)-YEAR($K$1)&lt;8),"보류",OR(G3/C3&gt;0.7,YEAR(F3)-YEAR($K$1)&gt;=8),"불가능")</f>
        <v>보류</v>
      </c>
      <c r="J3" s="10" t="str">
        <f>VLOOKUP(PMT(H3/12,(YEAR(F3)-YEAR(E3))*12,-G3),$M$3:$N$5,2,TRUE)</f>
        <v>중</v>
      </c>
      <c r="K3" s="1" t="str" cm="1">
        <f t="array" ref="K3">fn대출안정성(C3,G3)</f>
        <v/>
      </c>
      <c r="M3" s="11">
        <v>0</v>
      </c>
      <c r="N3" s="12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 cm="1">
        <f t="array" ref="I4">_xlfn.IFS(AND(G4/C4&lt;=0.5,YEAR(F4)-YEAR($K$1)&lt;8),"가능",AND(G4/C4&lt;=0.7,YEAR(F4)-YEAR($K$1)&lt;8),"보류",OR(G4/C4&gt;0.7,YEAR(F4)-YEAR($K$1)&gt;=8),"불가능")</f>
        <v>불가능</v>
      </c>
      <c r="J4" s="10" t="str">
        <f t="shared" ref="J4:J30" si="0">VLOOKUP(PMT(H4/12,(YEAR(F4)-YEAR(E4))*12,-G4),$M$3:$N$5,2,TRUE)</f>
        <v>상</v>
      </c>
      <c r="K4" s="1" t="str" cm="1">
        <f t="array" ref="K4">fn대출안정성(C4,G4)</f>
        <v/>
      </c>
      <c r="M4" s="11">
        <v>200000</v>
      </c>
      <c r="N4" s="12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 cm="1">
        <f t="array" ref="I5">_xlfn.IFS(AND(G5/C5&lt;=0.5,YEAR(F5)-YEAR($K$1)&lt;8),"가능",AND(G5/C5&lt;=0.7,YEAR(F5)-YEAR($K$1)&lt;8),"보류",OR(G5/C5&gt;0.7,YEAR(F5)-YEAR($K$1)&gt;=8),"불가능")</f>
        <v>불가능</v>
      </c>
      <c r="J5" s="10" t="str">
        <f t="shared" si="0"/>
        <v>중</v>
      </c>
      <c r="K5" s="1" t="str" cm="1">
        <f t="array" ref="K5">fn대출안정성(C5,G5)</f>
        <v>위험</v>
      </c>
      <c r="M5" s="11">
        <v>500000</v>
      </c>
      <c r="N5" s="12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 cm="1">
        <f t="array" ref="I6">_xlfn.IFS(AND(G6/C6&lt;=0.5,YEAR(F6)-YEAR($K$1)&lt;8),"가능",AND(G6/C6&lt;=0.7,YEAR(F6)-YEAR($K$1)&lt;8),"보류",OR(G6/C6&gt;0.7,YEAR(F6)-YEAR($K$1)&gt;=8),"불가능")</f>
        <v>불가능</v>
      </c>
      <c r="J6" s="10" t="str">
        <f t="shared" si="0"/>
        <v>중</v>
      </c>
      <c r="K6" s="1" t="str" cm="1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 cm="1">
        <f t="array" ref="I7">_xlfn.IFS(AND(G7/C7&lt;=0.5,YEAR(F7)-YEAR($K$1)&lt;8),"가능",AND(G7/C7&lt;=0.7,YEAR(F7)-YEAR($K$1)&lt;8),"보류",OR(G7/C7&gt;0.7,YEAR(F7)-YEAR($K$1)&gt;=8),"불가능")</f>
        <v>보류</v>
      </c>
      <c r="J7" s="10" t="str">
        <f t="shared" si="0"/>
        <v>하</v>
      </c>
      <c r="K7" s="1" t="str" cm="1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 cm="1">
        <f t="array" ref="I8">_xlfn.IFS(AND(G8/C8&lt;=0.5,YEAR(F8)-YEAR($K$1)&lt;8),"가능",AND(G8/C8&lt;=0.7,YEAR(F8)-YEAR($K$1)&lt;8),"보류",OR(G8/C8&gt;0.7,YEAR(F8)-YEAR($K$1)&gt;=8),"불가능")</f>
        <v>불가능</v>
      </c>
      <c r="J8" s="10" t="str">
        <f t="shared" si="0"/>
        <v>상</v>
      </c>
      <c r="K8" s="1" t="str" cm="1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 cm="1">
        <f t="array" ref="I9">_xlfn.IFS(AND(G9/C9&lt;=0.5,YEAR(F9)-YEAR($K$1)&lt;8),"가능",AND(G9/C9&lt;=0.7,YEAR(F9)-YEAR($K$1)&lt;8),"보류",OR(G9/C9&gt;0.7,YEAR(F9)-YEAR($K$1)&gt;=8),"불가능")</f>
        <v>불가능</v>
      </c>
      <c r="J9" s="10" t="str">
        <f t="shared" si="0"/>
        <v>중</v>
      </c>
      <c r="K9" s="1" t="str" cm="1">
        <f t="array" ref="K9">fn대출안정성(C9,G9)</f>
        <v/>
      </c>
      <c r="M9" s="1" t="s">
        <v>22</v>
      </c>
      <c r="N9" s="5">
        <f t="array" ref="N9">SUM(IF(($D$3:$D$30=$M9),$G$3:$G$30))</f>
        <v>319181000</v>
      </c>
      <c r="O9" s="13">
        <f t="array" ref="O9">_xlfn.RANK.EQ(MAX(IF(($D$3:$D$30=$M9),$C$3:$C$30)),$C$3:$C$30)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 cm="1">
        <f t="array" ref="I10">_xlfn.IFS(AND(G10/C10&lt;=0.5,YEAR(F10)-YEAR($K$1)&lt;8),"가능",AND(G10/C10&lt;=0.7,YEAR(F10)-YEAR($K$1)&lt;8),"보류",OR(G10/C10&gt;0.7,YEAR(F10)-YEAR($K$1)&gt;=8),"불가능")</f>
        <v>가능</v>
      </c>
      <c r="J10" s="10" t="str">
        <f t="shared" si="0"/>
        <v>중</v>
      </c>
      <c r="K10" s="1" t="str" cm="1">
        <f t="array" ref="K10">fn대출안정성(C10,G10)</f>
        <v>안전</v>
      </c>
      <c r="M10" s="1" t="s">
        <v>17</v>
      </c>
      <c r="N10" s="5">
        <f t="array" ref="N10">SUM(IF(($D$3:$D$30=$M10),$G$3:$G$30))</f>
        <v>205861000</v>
      </c>
      <c r="O10" s="13">
        <f t="array" ref="O10">_xlfn.RANK.EQ(MAX(IF(($D$3:$D$30=$M10),$C$3:$C$30)),$C$3:$C$30)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 cm="1">
        <f t="array" ref="I11">_xlfn.IFS(AND(G11/C11&lt;=0.5,YEAR(F11)-YEAR($K$1)&lt;8),"가능",AND(G11/C11&lt;=0.7,YEAR(F11)-YEAR($K$1)&lt;8),"보류",OR(G11/C11&gt;0.7,YEAR(F11)-YEAR($K$1)&gt;=8),"불가능")</f>
        <v>불가능</v>
      </c>
      <c r="J11" s="10" t="str">
        <f t="shared" si="0"/>
        <v>중</v>
      </c>
      <c r="K11" s="1" t="str" cm="1">
        <f t="array" ref="K11">fn대출안정성(C11,G11)</f>
        <v/>
      </c>
      <c r="M11" s="1" t="s">
        <v>13</v>
      </c>
      <c r="N11" s="5">
        <f t="array" ref="N11">SUM(IF(($D$3:$D$30=$M11),$G$3:$G$30))</f>
        <v>190963000</v>
      </c>
      <c r="O11" s="13">
        <f t="array" ref="O11">_xlfn.RANK.EQ(MAX(IF(($D$3:$D$30=$M11),$C$3:$C$30)),$C$3:$C$30)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 cm="1">
        <f t="array" ref="I12">_xlfn.IFS(AND(G12/C12&lt;=0.5,YEAR(F12)-YEAR($K$1)&lt;8),"가능",AND(G12/C12&lt;=0.7,YEAR(F12)-YEAR($K$1)&lt;8),"보류",OR(G12/C12&gt;0.7,YEAR(F12)-YEAR($K$1)&gt;=8),"불가능")</f>
        <v>가능</v>
      </c>
      <c r="J12" s="10" t="str">
        <f t="shared" si="0"/>
        <v>상</v>
      </c>
      <c r="K12" s="1" t="str" cm="1">
        <f t="array" ref="K12">fn대출안정성(C12,G12)</f>
        <v>안전</v>
      </c>
      <c r="M12" s="1" t="s">
        <v>10</v>
      </c>
      <c r="N12" s="5">
        <f t="array" ref="N12">SUM(IF(($D$3:$D$30=$M12),$G$3:$G$30))</f>
        <v>157216000</v>
      </c>
      <c r="O12" s="13">
        <f t="array" ref="O12">_xlfn.RANK.EQ(MAX(IF(($D$3:$D$30=$M12),$C$3:$C$30)),$C$3:$C$30)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 cm="1">
        <f t="array" ref="I13">_xlfn.IFS(AND(G13/C13&lt;=0.5,YEAR(F13)-YEAR($K$1)&lt;8),"가능",AND(G13/C13&lt;=0.7,YEAR(F13)-YEAR($K$1)&lt;8),"보류",OR(G13/C13&gt;0.7,YEAR(F13)-YEAR($K$1)&gt;=8),"불가능")</f>
        <v>불가능</v>
      </c>
      <c r="J13" s="10" t="str">
        <f t="shared" si="0"/>
        <v>하</v>
      </c>
      <c r="K13" s="1" t="str" cm="1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 cm="1">
        <f t="array" ref="I14">_xlfn.IFS(AND(G14/C14&lt;=0.5,YEAR(F14)-YEAR($K$1)&lt;8),"가능",AND(G14/C14&lt;=0.7,YEAR(F14)-YEAR($K$1)&lt;8),"보류",OR(G14/C14&gt;0.7,YEAR(F14)-YEAR($K$1)&gt;=8),"불가능")</f>
        <v>보류</v>
      </c>
      <c r="J14" s="10" t="str">
        <f t="shared" si="0"/>
        <v>상</v>
      </c>
      <c r="K14" s="1" t="str" cm="1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 cm="1">
        <f t="array" ref="I15">_xlfn.IFS(AND(G15/C15&lt;=0.5,YEAR(F15)-YEAR($K$1)&lt;8),"가능",AND(G15/C15&lt;=0.7,YEAR(F15)-YEAR($K$1)&lt;8),"보류",OR(G15/C15&gt;0.7,YEAR(F15)-YEAR($K$1)&gt;=8),"불가능")</f>
        <v>보류</v>
      </c>
      <c r="J15" s="10" t="str">
        <f t="shared" si="0"/>
        <v>하</v>
      </c>
      <c r="K15" s="1" t="str" cm="1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 cm="1">
        <f t="array" ref="I16">_xlfn.IFS(AND(G16/C16&lt;=0.5,YEAR(F16)-YEAR($K$1)&lt;8),"가능",AND(G16/C16&lt;=0.7,YEAR(F16)-YEAR($K$1)&lt;8),"보류",OR(G16/C16&gt;0.7,YEAR(F16)-YEAR($K$1)&gt;=8),"불가능")</f>
        <v>불가능</v>
      </c>
      <c r="J16" s="10" t="str">
        <f t="shared" si="0"/>
        <v>하</v>
      </c>
      <c r="K16" s="1" t="str" cm="1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 cm="1">
        <f t="array" ref="I17">_xlfn.IFS(AND(G17/C17&lt;=0.5,YEAR(F17)-YEAR($K$1)&lt;8),"가능",AND(G17/C17&lt;=0.7,YEAR(F17)-YEAR($K$1)&lt;8),"보류",OR(G17/C17&gt;0.7,YEAR(F17)-YEAR($K$1)&gt;=8),"불가능")</f>
        <v>보류</v>
      </c>
      <c r="J17" s="10" t="str">
        <f t="shared" si="0"/>
        <v>상</v>
      </c>
      <c r="K17" s="1" t="str" cm="1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 cm="1">
        <f t="array" ref="I18">_xlfn.IFS(AND(G18/C18&lt;=0.5,YEAR(F18)-YEAR($K$1)&lt;8),"가능",AND(G18/C18&lt;=0.7,YEAR(F18)-YEAR($K$1)&lt;8),"보류",OR(G18/C18&gt;0.7,YEAR(F18)-YEAR($K$1)&gt;=8),"불가능")</f>
        <v>불가능</v>
      </c>
      <c r="J18" s="10" t="str">
        <f t="shared" si="0"/>
        <v>중</v>
      </c>
      <c r="K18" s="1" t="str" cm="1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 cm="1">
        <f t="array" ref="I19">_xlfn.IFS(AND(G19/C19&lt;=0.5,YEAR(F19)-YEAR($K$1)&lt;8),"가능",AND(G19/C19&lt;=0.7,YEAR(F19)-YEAR($K$1)&lt;8),"보류",OR(G19/C19&gt;0.7,YEAR(F19)-YEAR($K$1)&gt;=8),"불가능")</f>
        <v>불가능</v>
      </c>
      <c r="J19" s="10" t="str">
        <f t="shared" si="0"/>
        <v>하</v>
      </c>
      <c r="K19" s="1" t="str" cm="1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 cm="1">
        <f t="array" ref="I20">_xlfn.IFS(AND(G20/C20&lt;=0.5,YEAR(F20)-YEAR($K$1)&lt;8),"가능",AND(G20/C20&lt;=0.7,YEAR(F20)-YEAR($K$1)&lt;8),"보류",OR(G20/C20&gt;0.7,YEAR(F20)-YEAR($K$1)&gt;=8),"불가능")</f>
        <v>보류</v>
      </c>
      <c r="J20" s="10" t="str">
        <f t="shared" si="0"/>
        <v>중</v>
      </c>
      <c r="K20" s="1" t="str" cm="1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 cm="1">
        <f t="array" ref="I21">_xlfn.IFS(AND(G21/C21&lt;=0.5,YEAR(F21)-YEAR($K$1)&lt;8),"가능",AND(G21/C21&lt;=0.7,YEAR(F21)-YEAR($K$1)&lt;8),"보류",OR(G21/C21&gt;0.7,YEAR(F21)-YEAR($K$1)&gt;=8),"불가능")</f>
        <v>가능</v>
      </c>
      <c r="J21" s="10" t="str">
        <f t="shared" si="0"/>
        <v>하</v>
      </c>
      <c r="K21" s="1" t="str" cm="1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 cm="1">
        <f t="array" ref="I22">_xlfn.IFS(AND(G22/C22&lt;=0.5,YEAR(F22)-YEAR($K$1)&lt;8),"가능",AND(G22/C22&lt;=0.7,YEAR(F22)-YEAR($K$1)&lt;8),"보류",OR(G22/C22&gt;0.7,YEAR(F22)-YEAR($K$1)&gt;=8),"불가능")</f>
        <v>보류</v>
      </c>
      <c r="J22" s="10" t="str">
        <f t="shared" si="0"/>
        <v>하</v>
      </c>
      <c r="K22" s="1" t="str" cm="1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 cm="1">
        <f t="array" ref="I23">_xlfn.IFS(AND(G23/C23&lt;=0.5,YEAR(F23)-YEAR($K$1)&lt;8),"가능",AND(G23/C23&lt;=0.7,YEAR(F23)-YEAR($K$1)&lt;8),"보류",OR(G23/C23&gt;0.7,YEAR(F23)-YEAR($K$1)&gt;=8),"불가능")</f>
        <v>불가능</v>
      </c>
      <c r="J23" s="10" t="str">
        <f t="shared" si="0"/>
        <v>상</v>
      </c>
      <c r="K23" s="1" t="str" cm="1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 cm="1">
        <f t="array" ref="I24">_xlfn.IFS(AND(G24/C24&lt;=0.5,YEAR(F24)-YEAR($K$1)&lt;8),"가능",AND(G24/C24&lt;=0.7,YEAR(F24)-YEAR($K$1)&lt;8),"보류",OR(G24/C24&gt;0.7,YEAR(F24)-YEAR($K$1)&gt;=8),"불가능")</f>
        <v>불가능</v>
      </c>
      <c r="J24" s="10" t="str">
        <f t="shared" si="0"/>
        <v>하</v>
      </c>
      <c r="K24" s="1" t="str" cm="1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 cm="1">
        <f t="array" ref="I25">_xlfn.IFS(AND(G25/C25&lt;=0.5,YEAR(F25)-YEAR($K$1)&lt;8),"가능",AND(G25/C25&lt;=0.7,YEAR(F25)-YEAR($K$1)&lt;8),"보류",OR(G25/C25&gt;0.7,YEAR(F25)-YEAR($K$1)&gt;=8),"불가능")</f>
        <v>가능</v>
      </c>
      <c r="J25" s="10" t="str">
        <f t="shared" si="0"/>
        <v>중</v>
      </c>
      <c r="K25" s="1" t="str" cm="1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 cm="1">
        <f t="array" ref="I26">_xlfn.IFS(AND(G26/C26&lt;=0.5,YEAR(F26)-YEAR($K$1)&lt;8),"가능",AND(G26/C26&lt;=0.7,YEAR(F26)-YEAR($K$1)&lt;8),"보류",OR(G26/C26&gt;0.7,YEAR(F26)-YEAR($K$1)&gt;=8),"불가능")</f>
        <v>불가능</v>
      </c>
      <c r="J26" s="10" t="str">
        <f t="shared" si="0"/>
        <v>중</v>
      </c>
      <c r="K26" s="1" t="str" cm="1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 cm="1">
        <f t="array" ref="I27">_xlfn.IFS(AND(G27/C27&lt;=0.5,YEAR(F27)-YEAR($K$1)&lt;8),"가능",AND(G27/C27&lt;=0.7,YEAR(F27)-YEAR($K$1)&lt;8),"보류",OR(G27/C27&gt;0.7,YEAR(F27)-YEAR($K$1)&gt;=8),"불가능")</f>
        <v>불가능</v>
      </c>
      <c r="J27" s="10" t="str">
        <f t="shared" si="0"/>
        <v>하</v>
      </c>
      <c r="K27" s="1" t="str" cm="1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 cm="1">
        <f t="array" ref="I28">_xlfn.IFS(AND(G28/C28&lt;=0.5,YEAR(F28)-YEAR($K$1)&lt;8),"가능",AND(G28/C28&lt;=0.7,YEAR(F28)-YEAR($K$1)&lt;8),"보류",OR(G28/C28&gt;0.7,YEAR(F28)-YEAR($K$1)&gt;=8),"불가능")</f>
        <v>가능</v>
      </c>
      <c r="J28" s="10" t="str">
        <f t="shared" si="0"/>
        <v>하</v>
      </c>
      <c r="K28" s="1" t="str" cm="1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 cm="1">
        <f t="array" ref="I29">_xlfn.IFS(AND(G29/C29&lt;=0.5,YEAR(F29)-YEAR($K$1)&lt;8),"가능",AND(G29/C29&lt;=0.7,YEAR(F29)-YEAR($K$1)&lt;8),"보류",OR(G29/C29&gt;0.7,YEAR(F29)-YEAR($K$1)&gt;=8),"불가능")</f>
        <v>가능</v>
      </c>
      <c r="J29" s="10" t="str">
        <f t="shared" si="0"/>
        <v>상</v>
      </c>
      <c r="K29" s="1" t="str" cm="1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 cm="1">
        <f t="array" ref="I30">_xlfn.IFS(AND(G30/C30&lt;=0.5,YEAR(F30)-YEAR($K$1)&lt;8),"가능",AND(G30/C30&lt;=0.7,YEAR(F30)-YEAR($K$1)&lt;8),"보류",OR(G30/C30&gt;0.7,YEAR(F30)-YEAR($K$1)&gt;=8),"불가능")</f>
        <v>가능</v>
      </c>
      <c r="J30" s="10" t="str">
        <f t="shared" si="0"/>
        <v>중</v>
      </c>
      <c r="K30" s="1" t="str" cm="1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C4" sqref="C4"/>
    </sheetView>
  </sheetViews>
  <sheetFormatPr defaultRowHeight="16.5"/>
  <cols>
    <col min="1" max="1" width="3.375" customWidth="1"/>
    <col min="2" max="2" width="19.375" bestFit="1" customWidth="1"/>
    <col min="3" max="3" width="16.25" bestFit="1" customWidth="1"/>
    <col min="4" max="4" width="15.25" bestFit="1" customWidth="1"/>
    <col min="5" max="7" width="13.625" bestFit="1" customWidth="1"/>
    <col min="8" max="8" width="12.5" bestFit="1" customWidth="1"/>
    <col min="9" max="9" width="19.375" bestFit="1" customWidth="1"/>
    <col min="10" max="10" width="17.375" bestFit="1" customWidth="1"/>
  </cols>
  <sheetData>
    <row r="2" spans="2:6">
      <c r="D2" s="21" t="s">
        <v>95</v>
      </c>
    </row>
    <row r="3" spans="2:6">
      <c r="B3" s="21" t="s">
        <v>3</v>
      </c>
      <c r="C3" s="21" t="s">
        <v>147</v>
      </c>
      <c r="D3" t="s">
        <v>144</v>
      </c>
      <c r="E3" t="s">
        <v>145</v>
      </c>
      <c r="F3" t="s">
        <v>146</v>
      </c>
    </row>
    <row r="4" spans="2:6">
      <c r="B4" t="s">
        <v>13</v>
      </c>
      <c r="C4" t="s">
        <v>148</v>
      </c>
      <c r="D4" s="23">
        <v>18080000</v>
      </c>
      <c r="E4" s="23">
        <v>38913000</v>
      </c>
      <c r="F4" s="23">
        <v>42420000</v>
      </c>
    </row>
    <row r="5" spans="2:6">
      <c r="C5" t="s">
        <v>150</v>
      </c>
      <c r="D5" s="22">
        <v>1.7999999999999999E-2</v>
      </c>
      <c r="E5" s="22">
        <v>4.3999999999999997E-2</v>
      </c>
      <c r="F5" s="22">
        <v>3.2600000000000004E-2</v>
      </c>
    </row>
    <row r="6" spans="2:6">
      <c r="B6" t="s">
        <v>17</v>
      </c>
      <c r="C6" t="s">
        <v>148</v>
      </c>
      <c r="D6" s="23">
        <v>24804000</v>
      </c>
      <c r="E6" s="23">
        <v>43095000</v>
      </c>
      <c r="F6" s="23">
        <v>50150000</v>
      </c>
    </row>
    <row r="7" spans="2:6">
      <c r="C7" t="s">
        <v>150</v>
      </c>
      <c r="D7" s="22">
        <v>1.2E-2</v>
      </c>
      <c r="E7" s="22">
        <v>2.8999999999999998E-2</v>
      </c>
      <c r="F7" s="22">
        <v>3.5499999999999997E-2</v>
      </c>
    </row>
    <row r="8" spans="2:6">
      <c r="B8" t="s">
        <v>10</v>
      </c>
      <c r="C8" t="s">
        <v>148</v>
      </c>
      <c r="D8" s="23">
        <v>28204000</v>
      </c>
      <c r="E8" s="23">
        <v>32595000</v>
      </c>
      <c r="F8" s="23">
        <v>46931000</v>
      </c>
    </row>
    <row r="9" spans="2:6">
      <c r="C9" t="s">
        <v>150</v>
      </c>
      <c r="D9" s="22">
        <v>3.2333333333333332E-2</v>
      </c>
      <c r="E9" s="22">
        <v>2.7E-2</v>
      </c>
      <c r="F9" s="22">
        <v>2.5999999999999999E-2</v>
      </c>
    </row>
    <row r="10" spans="2:6">
      <c r="B10" t="s">
        <v>22</v>
      </c>
      <c r="C10" t="s">
        <v>148</v>
      </c>
      <c r="D10" s="23">
        <v>37395000</v>
      </c>
      <c r="E10" s="23">
        <v>8262000</v>
      </c>
      <c r="F10" s="23">
        <v>61440000</v>
      </c>
    </row>
    <row r="11" spans="2:6">
      <c r="C11" t="s">
        <v>150</v>
      </c>
      <c r="D11" s="22">
        <v>2.9000000000000001E-2</v>
      </c>
      <c r="E11" s="22">
        <v>2.9000000000000001E-2</v>
      </c>
      <c r="F11" s="22">
        <v>3.1333333333333331E-2</v>
      </c>
    </row>
    <row r="12" spans="2:6">
      <c r="B12" t="s">
        <v>149</v>
      </c>
      <c r="D12" s="23">
        <v>37395000</v>
      </c>
      <c r="E12" s="23">
        <v>43095000</v>
      </c>
      <c r="F12" s="23">
        <v>61440000</v>
      </c>
    </row>
    <row r="13" spans="2:6">
      <c r="B13" t="s">
        <v>151</v>
      </c>
      <c r="D13" s="22">
        <v>2.642857142857143E-2</v>
      </c>
      <c r="E13" s="22">
        <v>3.0571428571428572E-2</v>
      </c>
      <c r="F13" s="22">
        <v>3.2000000000000001E-2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workbookViewId="0">
      <selection activeCell="P10" sqref="P10"/>
    </sheetView>
  </sheetViews>
  <sheetFormatPr defaultRowHeight="16.5" outlineLevelRow="3"/>
  <cols>
    <col min="1" max="1" width="7.1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4">
        <v>3000000</v>
      </c>
      <c r="E3" s="24">
        <v>750000</v>
      </c>
      <c r="F3" s="24">
        <v>1500000</v>
      </c>
      <c r="G3" s="24">
        <v>4410000</v>
      </c>
    </row>
    <row r="4" spans="1:7" outlineLevel="3">
      <c r="A4" t="s">
        <v>82</v>
      </c>
      <c r="B4" t="s">
        <v>78</v>
      </c>
      <c r="C4" t="s">
        <v>81</v>
      </c>
      <c r="D4" s="24">
        <v>2500000</v>
      </c>
      <c r="E4" s="24">
        <v>650000</v>
      </c>
      <c r="F4" s="24">
        <v>1250000</v>
      </c>
      <c r="G4" s="24">
        <v>3696000</v>
      </c>
    </row>
    <row r="5" spans="1:7" outlineLevel="3">
      <c r="A5" t="s">
        <v>80</v>
      </c>
      <c r="B5" t="s">
        <v>78</v>
      </c>
      <c r="C5" t="s">
        <v>81</v>
      </c>
      <c r="D5" s="24">
        <v>2550000</v>
      </c>
      <c r="E5" s="24">
        <v>900000</v>
      </c>
      <c r="F5" s="24">
        <v>1275000</v>
      </c>
      <c r="G5" s="24">
        <v>3969000</v>
      </c>
    </row>
    <row r="6" spans="1:7" outlineLevel="3">
      <c r="A6" t="s">
        <v>83</v>
      </c>
      <c r="B6" t="s">
        <v>78</v>
      </c>
      <c r="C6" t="s">
        <v>84</v>
      </c>
      <c r="D6" s="24">
        <v>2100000</v>
      </c>
      <c r="E6" s="24">
        <v>800000</v>
      </c>
      <c r="F6" s="24">
        <v>1050000</v>
      </c>
      <c r="G6" s="24">
        <v>3318000</v>
      </c>
    </row>
    <row r="7" spans="1:7" outlineLevel="2">
      <c r="B7" s="25" t="s">
        <v>156</v>
      </c>
      <c r="D7" s="24"/>
      <c r="E7" s="24"/>
      <c r="F7" s="24"/>
      <c r="G7" s="24">
        <f>SUBTOTAL(4,G3:G6)</f>
        <v>4410000</v>
      </c>
    </row>
    <row r="8" spans="1:7" outlineLevel="1">
      <c r="B8" s="25" t="s">
        <v>152</v>
      </c>
      <c r="D8" s="24"/>
      <c r="E8" s="24"/>
      <c r="F8" s="24"/>
      <c r="G8" s="24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4">
        <v>2400000</v>
      </c>
      <c r="E9" s="24">
        <v>1200000</v>
      </c>
      <c r="F9" s="24">
        <v>1200000</v>
      </c>
      <c r="G9" s="24">
        <v>4032000</v>
      </c>
    </row>
    <row r="10" spans="1:7" outlineLevel="3">
      <c r="A10" t="s">
        <v>89</v>
      </c>
      <c r="B10" t="s">
        <v>86</v>
      </c>
      <c r="C10" t="s">
        <v>84</v>
      </c>
      <c r="D10" s="24">
        <v>2100000</v>
      </c>
      <c r="E10" s="24">
        <v>800000</v>
      </c>
      <c r="F10" s="24">
        <v>1050000</v>
      </c>
      <c r="G10" s="24">
        <v>3318000</v>
      </c>
    </row>
    <row r="11" spans="1:7" outlineLevel="3">
      <c r="A11" t="s">
        <v>88</v>
      </c>
      <c r="B11" t="s">
        <v>86</v>
      </c>
      <c r="C11" t="s">
        <v>84</v>
      </c>
      <c r="D11" s="24">
        <v>2050000</v>
      </c>
      <c r="E11" s="24">
        <v>650000</v>
      </c>
      <c r="F11" s="24">
        <v>1025000</v>
      </c>
      <c r="G11" s="24">
        <v>3129000</v>
      </c>
    </row>
    <row r="12" spans="1:7" outlineLevel="3">
      <c r="A12" t="s">
        <v>85</v>
      </c>
      <c r="B12" t="s">
        <v>86</v>
      </c>
      <c r="C12" t="s">
        <v>79</v>
      </c>
      <c r="D12" s="24">
        <v>3050000</v>
      </c>
      <c r="E12" s="24">
        <v>1000000</v>
      </c>
      <c r="F12" s="24">
        <v>1525000</v>
      </c>
      <c r="G12" s="24">
        <v>4683000</v>
      </c>
    </row>
    <row r="13" spans="1:7" outlineLevel="2">
      <c r="B13" s="25" t="s">
        <v>157</v>
      </c>
      <c r="D13" s="24"/>
      <c r="E13" s="24"/>
      <c r="F13" s="24"/>
      <c r="G13" s="24">
        <f>SUBTOTAL(4,G9:G12)</f>
        <v>4683000</v>
      </c>
    </row>
    <row r="14" spans="1:7" outlineLevel="1">
      <c r="B14" s="25" t="s">
        <v>153</v>
      </c>
      <c r="D14" s="24"/>
      <c r="E14" s="24"/>
      <c r="F14" s="24"/>
      <c r="G14" s="24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4">
        <v>2500000</v>
      </c>
      <c r="E15" s="24">
        <v>1150000</v>
      </c>
      <c r="F15" s="24">
        <v>1250000</v>
      </c>
      <c r="G15" s="24">
        <v>4116000</v>
      </c>
    </row>
    <row r="16" spans="1:7" outlineLevel="3">
      <c r="A16" t="s">
        <v>90</v>
      </c>
      <c r="B16" t="s">
        <v>91</v>
      </c>
      <c r="C16" t="s">
        <v>79</v>
      </c>
      <c r="D16" s="24">
        <v>2950000</v>
      </c>
      <c r="E16" s="24">
        <v>1000000</v>
      </c>
      <c r="F16" s="24">
        <v>1475000</v>
      </c>
      <c r="G16" s="24">
        <v>4557000</v>
      </c>
    </row>
    <row r="17" spans="2:7" outlineLevel="2">
      <c r="B17" s="25" t="s">
        <v>158</v>
      </c>
      <c r="D17" s="24"/>
      <c r="E17" s="24"/>
      <c r="F17" s="24"/>
      <c r="G17" s="24">
        <f>SUBTOTAL(4,G15:G16)</f>
        <v>4557000</v>
      </c>
    </row>
    <row r="18" spans="2:7" outlineLevel="1">
      <c r="B18" s="25" t="s">
        <v>154</v>
      </c>
      <c r="D18" s="24"/>
      <c r="E18" s="24"/>
      <c r="F18" s="24"/>
      <c r="G18" s="24">
        <f>SUBTOTAL(1,G15:G16)</f>
        <v>4336500</v>
      </c>
    </row>
    <row r="19" spans="2:7">
      <c r="B19" s="25" t="s">
        <v>159</v>
      </c>
      <c r="D19" s="24"/>
      <c r="E19" s="24"/>
      <c r="F19" s="24"/>
      <c r="G19" s="24">
        <f>SUBTOTAL(4,G3:G16)</f>
        <v>4683000</v>
      </c>
    </row>
    <row r="20" spans="2:7">
      <c r="B20" s="25" t="s">
        <v>155</v>
      </c>
      <c r="D20" s="24"/>
      <c r="E20" s="24"/>
      <c r="F20" s="24"/>
      <c r="G20" s="24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G3" sqref="G3:G14"/>
    </sheetView>
  </sheetViews>
  <sheetFormatPr defaultRowHeight="16.5"/>
  <cols>
    <col min="1" max="2" width="7.125" bestFit="1" customWidth="1"/>
    <col min="3" max="3" width="5.25" bestFit="1" customWidth="1"/>
    <col min="4" max="6" width="10.875" bestFit="1" customWidth="1"/>
    <col min="7" max="7" width="15.375" bestFit="1" customWidth="1"/>
    <col min="8" max="8" width="2.375" customWidth="1"/>
    <col min="9" max="9" width="11.2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6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6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6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6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6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6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6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6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6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6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6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6">
        <f t="shared" si="0"/>
        <v>4900000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workbookViewId="0">
      <selection activeCell="M21" sqref="M21"/>
    </sheetView>
  </sheetViews>
  <sheetFormatPr defaultRowHeight="16.5"/>
  <cols>
    <col min="1" max="1" width="3.625" customWidth="1"/>
  </cols>
  <sheetData>
    <row r="2" spans="2:6">
      <c r="B2" s="14" t="s">
        <v>125</v>
      </c>
      <c r="C2" s="14"/>
      <c r="D2" s="14"/>
      <c r="E2" s="14"/>
      <c r="F2" s="14"/>
    </row>
    <row r="3" spans="2:6">
      <c r="B3" s="14"/>
      <c r="C3" s="14"/>
      <c r="D3" s="14"/>
      <c r="E3" s="14"/>
      <c r="F3" s="15" t="s">
        <v>113</v>
      </c>
    </row>
    <row r="4" spans="2:6">
      <c r="B4" s="14" t="s">
        <v>114</v>
      </c>
      <c r="C4" s="14" t="s">
        <v>115</v>
      </c>
      <c r="D4" s="14" t="s">
        <v>116</v>
      </c>
      <c r="E4" s="14" t="s">
        <v>117</v>
      </c>
      <c r="F4" s="14" t="s">
        <v>118</v>
      </c>
    </row>
    <row r="5" spans="2:6">
      <c r="B5" s="14" t="s">
        <v>119</v>
      </c>
      <c r="C5" s="14">
        <v>2417</v>
      </c>
      <c r="D5" s="14">
        <v>3633</v>
      </c>
      <c r="E5" s="14">
        <v>3334</v>
      </c>
      <c r="F5" s="16">
        <v>0.52</v>
      </c>
    </row>
    <row r="6" spans="2:6">
      <c r="B6" s="14" t="s">
        <v>120</v>
      </c>
      <c r="C6" s="14">
        <v>730</v>
      </c>
      <c r="D6" s="14">
        <v>1282</v>
      </c>
      <c r="E6" s="14">
        <v>1026</v>
      </c>
      <c r="F6" s="16">
        <v>0.17</v>
      </c>
    </row>
    <row r="7" spans="2:6">
      <c r="B7" s="14" t="s">
        <v>121</v>
      </c>
      <c r="C7" s="14">
        <v>821</v>
      </c>
      <c r="D7" s="14">
        <v>1282</v>
      </c>
      <c r="E7" s="14">
        <v>1218</v>
      </c>
      <c r="F7" s="16">
        <v>0.18</v>
      </c>
    </row>
    <row r="8" spans="2:6">
      <c r="B8" s="14" t="s">
        <v>122</v>
      </c>
      <c r="C8" s="14">
        <v>228</v>
      </c>
      <c r="D8" s="14">
        <v>285</v>
      </c>
      <c r="E8" s="14">
        <v>449</v>
      </c>
      <c r="F8" s="16">
        <v>0.05</v>
      </c>
    </row>
    <row r="9" spans="2:6">
      <c r="B9" s="14" t="s">
        <v>123</v>
      </c>
      <c r="C9" s="14">
        <v>228</v>
      </c>
      <c r="D9" s="14">
        <v>142</v>
      </c>
      <c r="E9" s="14">
        <v>321</v>
      </c>
      <c r="F9" s="16">
        <v>0.04</v>
      </c>
    </row>
    <row r="10" spans="2:6">
      <c r="B10" s="14" t="s">
        <v>124</v>
      </c>
      <c r="C10" s="14">
        <v>137</v>
      </c>
      <c r="D10" s="14">
        <v>499</v>
      </c>
      <c r="E10" s="14">
        <v>64</v>
      </c>
      <c r="F10" s="16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tabSelected="1" workbookViewId="0">
      <selection activeCell="A7" sqref="A7:E9"/>
    </sheetView>
  </sheetViews>
  <sheetFormatPr defaultRowHeight="16.5"/>
  <cols>
    <col min="2" max="2" width="13.375" customWidth="1"/>
    <col min="3" max="3" width="15.25" customWidth="1"/>
    <col min="4" max="4" width="15.5" customWidth="1"/>
    <col min="7" max="7" width="13" bestFit="1" customWidth="1"/>
  </cols>
  <sheetData>
    <row r="1" spans="1:7" ht="19.5">
      <c r="B1" s="31" t="s">
        <v>133</v>
      </c>
      <c r="C1" s="32"/>
      <c r="D1" s="32"/>
      <c r="E1" s="19"/>
    </row>
    <row r="2" spans="1:7">
      <c r="A2" s="15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7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7" t="s">
        <v>131</v>
      </c>
    </row>
    <row r="7" spans="1:7">
      <c r="A7" s="1"/>
      <c r="B7" s="1"/>
      <c r="C7" s="1"/>
      <c r="D7" s="1"/>
      <c r="E7" s="1"/>
      <c r="G7" s="17" t="s">
        <v>140</v>
      </c>
    </row>
    <row r="8" spans="1:7">
      <c r="A8" s="1"/>
      <c r="B8" s="1"/>
      <c r="C8" s="1"/>
      <c r="D8" s="1"/>
      <c r="E8" s="1"/>
      <c r="G8" s="17" t="s">
        <v>127</v>
      </c>
    </row>
    <row r="9" spans="1:7">
      <c r="A9" s="1"/>
      <c r="B9" s="1"/>
      <c r="C9" s="1"/>
      <c r="D9" s="1"/>
      <c r="E9" s="1"/>
      <c r="G9" s="17" t="s">
        <v>141</v>
      </c>
    </row>
    <row r="10" spans="1:7">
      <c r="A10" s="1"/>
      <c r="B10" s="1"/>
      <c r="C10" s="1"/>
      <c r="D10" s="1"/>
      <c r="E10" s="1"/>
      <c r="G10" s="18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142875</xdr:colOff>
                <xdr:row>0</xdr:row>
                <xdr:rowOff>85725</xdr:rowOff>
              </from>
              <to>
                <xdr:col>6</xdr:col>
                <xdr:colOff>809625</xdr:colOff>
                <xdr:row>2</xdr:row>
                <xdr:rowOff>66675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다원 주</cp:lastModifiedBy>
  <dcterms:created xsi:type="dcterms:W3CDTF">2023-07-14T11:40:39Z</dcterms:created>
  <dcterms:modified xsi:type="dcterms:W3CDTF">2025-02-05T15:48:33Z</dcterms:modified>
</cp:coreProperties>
</file>