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2025_총정리_컴활2급실기_학습자료\길벗컴활2급총정리\모의\"/>
    </mc:Choice>
  </mc:AlternateContent>
  <xr:revisionPtr revIDLastSave="0" documentId="13_ncr:1_{DCF98C9E-06A0-4317-91AA-EF184DAC345B}" xr6:coauthVersionLast="47" xr6:coauthVersionMax="47" xr10:uidLastSave="{00000000-0000-0000-0000-000000000000}"/>
  <bookViews>
    <workbookView xWindow="-120" yWindow="-120" windowWidth="24240" windowHeight="13020" firstSheet="2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0" r:id="rId4"/>
    <sheet name="분석작업-1" sheetId="5" r:id="rId5"/>
    <sheet name="시나리오 요약" sheetId="11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'기본작업-3'!$A$3:$G$19</definedName>
    <definedName name="_xlnm.Criteria" localSheetId="2">'기본작업-3'!$A$22:$B$24</definedName>
    <definedName name="_xlnm.Extract" localSheetId="2">'기본작업-3'!$A$27:$G$27</definedName>
    <definedName name="이익금">'분석작업-2'!$E$6</definedName>
    <definedName name="판매가">'분석작업-2'!$B$4</definedName>
  </definedNames>
  <calcPr calcId="191029"/>
  <pivotCaches>
    <pivotCache cacheId="11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0" l="1"/>
  <c r="D31" i="10"/>
  <c r="D32" i="10"/>
  <c r="D33" i="10"/>
  <c r="D34" i="10"/>
  <c r="D35" i="10"/>
  <c r="D36" i="10"/>
  <c r="D29" i="10"/>
  <c r="I3" i="10"/>
  <c r="D25" i="10"/>
  <c r="I4" i="10"/>
  <c r="I5" i="10"/>
  <c r="I6" i="10"/>
  <c r="I7" i="10"/>
  <c r="I8" i="10"/>
  <c r="I9" i="10"/>
  <c r="I10" i="10"/>
  <c r="I11" i="10"/>
  <c r="I12" i="10"/>
  <c r="D12" i="10"/>
  <c r="F5" i="7"/>
  <c r="F6" i="7"/>
  <c r="F7" i="7"/>
  <c r="F8" i="7"/>
  <c r="F9" i="7"/>
  <c r="F10" i="7"/>
  <c r="F11" i="7"/>
  <c r="F12" i="7"/>
  <c r="F13" i="7"/>
  <c r="F4" i="7"/>
  <c r="E4" i="8"/>
  <c r="E5" i="8"/>
  <c r="E6" i="8"/>
  <c r="E7" i="8"/>
  <c r="E8" i="8"/>
  <c r="B6" i="6" l="1"/>
  <c r="E6" i="6" s="1"/>
  <c r="F4" i="5"/>
  <c r="F5" i="5"/>
  <c r="F6" i="5"/>
  <c r="F7" i="5"/>
  <c r="F8" i="5"/>
  <c r="F9" i="5"/>
  <c r="F10" i="5"/>
  <c r="F11" i="5"/>
  <c r="F12" i="5"/>
  <c r="F13" i="5"/>
  <c r="F14" i="5"/>
  <c r="F15" i="5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4" i="3"/>
</calcChain>
</file>

<file path=xl/sharedStrings.xml><?xml version="1.0" encoding="utf-8"?>
<sst xmlns="http://schemas.openxmlformats.org/spreadsheetml/2006/main" count="350" uniqueCount="229">
  <si>
    <t>상공컴퓨터학원 수강신청현황</t>
    <phoneticPr fontId="1" type="noConversion"/>
  </si>
  <si>
    <t>[표1]</t>
  </si>
  <si>
    <t>원재료 수입 현황표</t>
  </si>
  <si>
    <t>[표2]</t>
  </si>
  <si>
    <t>원재료</t>
  </si>
  <si>
    <t>수입회사</t>
  </si>
  <si>
    <t>수입단가($)</t>
  </si>
  <si>
    <t>수입량(t)</t>
  </si>
  <si>
    <t>지역</t>
  </si>
  <si>
    <t>망간</t>
  </si>
  <si>
    <t>항유화학</t>
  </si>
  <si>
    <t>아연</t>
  </si>
  <si>
    <t>유연탄</t>
  </si>
  <si>
    <t>그린에너지</t>
  </si>
  <si>
    <t>동부케미컬</t>
  </si>
  <si>
    <t>유연탄 수입량 비율</t>
  </si>
  <si>
    <t>[표3]</t>
  </si>
  <si>
    <t>대기오염평가</t>
  </si>
  <si>
    <t>[표4]</t>
  </si>
  <si>
    <t>카드사용내역</t>
  </si>
  <si>
    <t>등급</t>
  </si>
  <si>
    <t>오염물질</t>
  </si>
  <si>
    <t>평가점수</t>
  </si>
  <si>
    <t>사용일자</t>
  </si>
  <si>
    <t>사용처</t>
  </si>
  <si>
    <t>사용액</t>
  </si>
  <si>
    <t>알림</t>
  </si>
  <si>
    <t>수원</t>
  </si>
  <si>
    <t>C</t>
  </si>
  <si>
    <t>미세먼지</t>
  </si>
  <si>
    <t>3월2일</t>
  </si>
  <si>
    <t>맛있는밥집</t>
  </si>
  <si>
    <t>성남</t>
  </si>
  <si>
    <t>B</t>
  </si>
  <si>
    <t>이산화질소</t>
  </si>
  <si>
    <t>3월5일</t>
  </si>
  <si>
    <t>소문난왕족발</t>
  </si>
  <si>
    <t>용인</t>
  </si>
  <si>
    <t>A</t>
  </si>
  <si>
    <t>일산화탄소</t>
  </si>
  <si>
    <t>A할인마트</t>
  </si>
  <si>
    <t>안양</t>
  </si>
  <si>
    <t>3월6일</t>
  </si>
  <si>
    <t>블랑제리코팡</t>
  </si>
  <si>
    <t>안산</t>
  </si>
  <si>
    <t>3월7일</t>
  </si>
  <si>
    <t>드림홈쇼핑</t>
  </si>
  <si>
    <t>고양</t>
  </si>
  <si>
    <t>예스이십오</t>
  </si>
  <si>
    <t>구리</t>
  </si>
  <si>
    <t>3월9일</t>
  </si>
  <si>
    <t>프레시웨이</t>
  </si>
  <si>
    <t>남양주</t>
  </si>
  <si>
    <t>3월10일</t>
  </si>
  <si>
    <t>예쁜옷집</t>
  </si>
  <si>
    <t>동두천</t>
  </si>
  <si>
    <t>미미닭발</t>
  </si>
  <si>
    <t>B등급 이산화질소 평가점수 평균</t>
  </si>
  <si>
    <t>3월13일</t>
  </si>
  <si>
    <t>유명주유소</t>
  </si>
  <si>
    <t>[표5]</t>
  </si>
  <si>
    <t>곽윤한</t>
  </si>
  <si>
    <t>남</t>
  </si>
  <si>
    <t>문민서</t>
  </si>
  <si>
    <t>전성수</t>
  </si>
  <si>
    <t>여</t>
  </si>
  <si>
    <t>임주은</t>
  </si>
  <si>
    <t>안하연</t>
  </si>
  <si>
    <t>윤경민</t>
  </si>
  <si>
    <t>안용규</t>
  </si>
  <si>
    <t>장수민</t>
  </si>
  <si>
    <t>예약일</t>
  </si>
  <si>
    <t>환자명</t>
  </si>
  <si>
    <t>나이</t>
  </si>
  <si>
    <t>진료과</t>
  </si>
  <si>
    <t>진료비</t>
  </si>
  <si>
    <t>김경진</t>
  </si>
  <si>
    <t>가정의학과</t>
  </si>
  <si>
    <t>김소은</t>
  </si>
  <si>
    <t>소화기내과</t>
  </si>
  <si>
    <t>이예리</t>
  </si>
  <si>
    <t>신경외과</t>
  </si>
  <si>
    <t>정경호</t>
  </si>
  <si>
    <t>조이서</t>
  </si>
  <si>
    <t>피부과</t>
  </si>
  <si>
    <t>김하영</t>
  </si>
  <si>
    <t>김사율</t>
  </si>
  <si>
    <t>한민상</t>
  </si>
  <si>
    <t>이상철</t>
  </si>
  <si>
    <t>상공병원 진료 예약 현황</t>
    <phoneticPr fontId="1" type="noConversion"/>
  </si>
  <si>
    <t>의류 판매 현황</t>
    <phoneticPr fontId="1" type="noConversion"/>
  </si>
  <si>
    <t>의류코드</t>
  </si>
  <si>
    <t>사이즈</t>
  </si>
  <si>
    <t>재고량</t>
  </si>
  <si>
    <t>입고량</t>
  </si>
  <si>
    <t>판매가</t>
  </si>
  <si>
    <t>판매량</t>
  </si>
  <si>
    <t>판매총액</t>
  </si>
  <si>
    <t>CT9W621</t>
  </si>
  <si>
    <t>J8D1J31</t>
  </si>
  <si>
    <t>DAJC203</t>
  </si>
  <si>
    <t>CL9SC10</t>
  </si>
  <si>
    <t>거래처별 납품현황</t>
    <phoneticPr fontId="1" type="noConversion"/>
  </si>
  <si>
    <t>거래일자</t>
  </si>
  <si>
    <t>거래처</t>
  </si>
  <si>
    <t>품목</t>
  </si>
  <si>
    <t>단가</t>
  </si>
  <si>
    <t>수량</t>
  </si>
  <si>
    <t>납품총액</t>
  </si>
  <si>
    <t>플레그마</t>
  </si>
  <si>
    <t>톨루엔</t>
  </si>
  <si>
    <t>수산화나트륨</t>
  </si>
  <si>
    <t>칠공화학</t>
  </si>
  <si>
    <t>황산</t>
  </si>
  <si>
    <t>산요케미컬</t>
  </si>
  <si>
    <t>메틸알코올</t>
  </si>
  <si>
    <t>경화산업</t>
  </si>
  <si>
    <t>6월 9일</t>
    <phoneticPr fontId="1" type="noConversion"/>
  </si>
  <si>
    <t>6월 21일</t>
    <phoneticPr fontId="1" type="noConversion"/>
  </si>
  <si>
    <t>6월 28일</t>
    <phoneticPr fontId="1" type="noConversion"/>
  </si>
  <si>
    <t>상공가구 판매현황</t>
    <phoneticPr fontId="1" type="noConversion"/>
  </si>
  <si>
    <t>코드번호</t>
  </si>
  <si>
    <t>MP1259</t>
  </si>
  <si>
    <t>제조비용</t>
  </si>
  <si>
    <t>물류비용</t>
  </si>
  <si>
    <t>마케팅</t>
  </si>
  <si>
    <t>매출액</t>
  </si>
  <si>
    <t>이익금</t>
  </si>
  <si>
    <t>출시 웹 서비스별 순이익 정산</t>
    <phoneticPr fontId="1" type="noConversion"/>
  </si>
  <si>
    <t>개시일</t>
  </si>
  <si>
    <t>서비스</t>
  </si>
  <si>
    <t>제작비</t>
  </si>
  <si>
    <t>유지비</t>
  </si>
  <si>
    <t>순이익</t>
  </si>
  <si>
    <t>006-U-P09</t>
  </si>
  <si>
    <t>007-E-E10</t>
  </si>
  <si>
    <t>008-R-J00</t>
  </si>
  <si>
    <t>009-R-F08</t>
  </si>
  <si>
    <t>010-R-P01</t>
  </si>
  <si>
    <t>011-R-I06</t>
  </si>
  <si>
    <t>012-E-M03</t>
  </si>
  <si>
    <t>013-R-S00</t>
  </si>
  <si>
    <t>014-R-U10</t>
  </si>
  <si>
    <t>015-P-C08</t>
  </si>
  <si>
    <t>콘텐츠별 트래픽 현황</t>
    <phoneticPr fontId="1" type="noConversion"/>
  </si>
  <si>
    <t>콘텐츠</t>
  </si>
  <si>
    <t>3G</t>
  </si>
  <si>
    <t>4G</t>
  </si>
  <si>
    <t>5G</t>
  </si>
  <si>
    <t>비중</t>
  </si>
  <si>
    <t>동영상</t>
  </si>
  <si>
    <t>인터넷</t>
  </si>
  <si>
    <t>SNS</t>
  </si>
  <si>
    <t>멀티미디어</t>
  </si>
  <si>
    <t>기타</t>
  </si>
  <si>
    <t>(단위 : MB/월)</t>
    <phoneticPr fontId="1" type="noConversion"/>
  </si>
  <si>
    <t>최경민</t>
    <phoneticPr fontId="1" type="noConversion"/>
  </si>
  <si>
    <t>신영숙</t>
    <phoneticPr fontId="1" type="noConversion"/>
  </si>
  <si>
    <t>황진주</t>
    <phoneticPr fontId="1" type="noConversion"/>
  </si>
  <si>
    <t>윤진수</t>
    <phoneticPr fontId="1" type="noConversion"/>
  </si>
  <si>
    <t>김여정</t>
    <phoneticPr fontId="1" type="noConversion"/>
  </si>
  <si>
    <t>이무열</t>
    <phoneticPr fontId="1" type="noConversion"/>
  </si>
  <si>
    <t>장윤주</t>
    <phoneticPr fontId="1" type="noConversion"/>
  </si>
  <si>
    <t>한소희</t>
    <phoneticPr fontId="1" type="noConversion"/>
  </si>
  <si>
    <t>김영호</t>
    <phoneticPr fontId="1" type="noConversion"/>
  </si>
  <si>
    <t>한승헌</t>
    <phoneticPr fontId="1" type="noConversion"/>
  </si>
  <si>
    <t>휴가사용현황</t>
    <phoneticPr fontId="1" type="noConversion"/>
  </si>
  <si>
    <t>사원명</t>
    <phoneticPr fontId="1" type="noConversion"/>
  </si>
  <si>
    <t>휴가시작일</t>
    <phoneticPr fontId="1" type="noConversion"/>
  </si>
  <si>
    <t>기간</t>
    <phoneticPr fontId="1" type="noConversion"/>
  </si>
  <si>
    <t>구분</t>
    <phoneticPr fontId="1" type="noConversion"/>
  </si>
  <si>
    <t>회원정보현황</t>
    <phoneticPr fontId="1" type="noConversion"/>
  </si>
  <si>
    <t>회원명</t>
    <phoneticPr fontId="1" type="noConversion"/>
  </si>
  <si>
    <t>성별</t>
    <phoneticPr fontId="1" type="noConversion"/>
  </si>
  <si>
    <t>가입번호</t>
    <phoneticPr fontId="1" type="noConversion"/>
  </si>
  <si>
    <t>회원코드</t>
    <phoneticPr fontId="1" type="noConversion"/>
  </si>
  <si>
    <t>남</t>
    <phoneticPr fontId="1" type="noConversion"/>
  </si>
  <si>
    <t>여</t>
    <phoneticPr fontId="1" type="noConversion"/>
  </si>
  <si>
    <t>&lt;구분번호표&gt;</t>
    <phoneticPr fontId="1" type="noConversion"/>
  </si>
  <si>
    <t>번호</t>
    <phoneticPr fontId="1" type="noConversion"/>
  </si>
  <si>
    <t>V</t>
    <phoneticPr fontId="1" type="noConversion"/>
  </si>
  <si>
    <t>G</t>
    <phoneticPr fontId="1" type="noConversion"/>
  </si>
  <si>
    <t>P</t>
    <phoneticPr fontId="1" type="noConversion"/>
  </si>
  <si>
    <t>수강코드</t>
    <phoneticPr fontId="1" type="noConversion"/>
  </si>
  <si>
    <t>성명</t>
    <phoneticPr fontId="1" type="noConversion"/>
  </si>
  <si>
    <t>수강과목</t>
    <phoneticPr fontId="1" type="noConversion"/>
  </si>
  <si>
    <t>강의실</t>
    <phoneticPr fontId="1" type="noConversion"/>
  </si>
  <si>
    <t>교육기간(시간)</t>
    <phoneticPr fontId="1" type="noConversion"/>
  </si>
  <si>
    <t>수강료</t>
    <phoneticPr fontId="1" type="noConversion"/>
  </si>
  <si>
    <t>홍이호</t>
    <phoneticPr fontId="1" type="noConversion"/>
  </si>
  <si>
    <t>송서준</t>
    <phoneticPr fontId="1" type="noConversion"/>
  </si>
  <si>
    <t>서주이</t>
    <phoneticPr fontId="1" type="noConversion"/>
  </si>
  <si>
    <t>임여정</t>
    <phoneticPr fontId="1" type="noConversion"/>
  </si>
  <si>
    <t>백초민</t>
    <phoneticPr fontId="1" type="noConversion"/>
  </si>
  <si>
    <t>임상수</t>
    <phoneticPr fontId="1" type="noConversion"/>
  </si>
  <si>
    <t>컴활2급</t>
    <phoneticPr fontId="1" type="noConversion"/>
  </si>
  <si>
    <t>컴활1급</t>
    <phoneticPr fontId="1" type="noConversion"/>
  </si>
  <si>
    <t>워드</t>
    <phoneticPr fontId="1" type="noConversion"/>
  </si>
  <si>
    <t>1층A실</t>
    <phoneticPr fontId="1" type="noConversion"/>
  </si>
  <si>
    <t>3층C실</t>
    <phoneticPr fontId="1" type="noConversion"/>
  </si>
  <si>
    <t>1층C실</t>
    <phoneticPr fontId="1" type="noConversion"/>
  </si>
  <si>
    <t>2층B실</t>
    <phoneticPr fontId="1" type="noConversion"/>
  </si>
  <si>
    <t>3층A실</t>
    <phoneticPr fontId="1" type="noConversion"/>
  </si>
  <si>
    <t>2층C실</t>
    <phoneticPr fontId="1" type="noConversion"/>
  </si>
  <si>
    <t>word-016</t>
    <phoneticPr fontId="1" type="noConversion"/>
  </si>
  <si>
    <t>com1-174</t>
    <phoneticPr fontId="1" type="noConversion"/>
  </si>
  <si>
    <t>word-364</t>
    <phoneticPr fontId="1" type="noConversion"/>
  </si>
  <si>
    <t>com2-085</t>
    <phoneticPr fontId="1" type="noConversion"/>
  </si>
  <si>
    <t>com1-639</t>
    <phoneticPr fontId="1" type="noConversion"/>
  </si>
  <si>
    <t>com2-354</t>
    <phoneticPr fontId="1" type="noConversion"/>
  </si>
  <si>
    <t>性別</t>
    <phoneticPr fontId="1" type="noConversion"/>
  </si>
  <si>
    <t>판매량</t>
    <phoneticPr fontId="1" type="noConversion"/>
  </si>
  <si>
    <t>&gt;=250</t>
    <phoneticPr fontId="1" type="noConversion"/>
  </si>
  <si>
    <t>판매총액</t>
    <phoneticPr fontId="1" type="noConversion"/>
  </si>
  <si>
    <t>&gt;=9000000</t>
    <phoneticPr fontId="1" type="noConversion"/>
  </si>
  <si>
    <t>(모두)</t>
  </si>
  <si>
    <t>총합계</t>
  </si>
  <si>
    <t>*</t>
  </si>
  <si>
    <t>평균 : 납품총액</t>
  </si>
  <si>
    <t>판매가인상</t>
  </si>
  <si>
    <t>만든 사람 user 날짜 2025-12-10</t>
  </si>
  <si>
    <t>판매가인하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</si>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</sst>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9" formatCode="yyyy&quot;년&quot;mm&quot;월&quot;dd&quot;일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9" fontId="0" fillId="0" borderId="1" xfId="3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5" xfId="4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42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7" xfId="0" applyNumberFormat="1" applyFill="1" applyBorder="1" applyAlignment="1">
      <alignment vertical="center"/>
    </xf>
    <xf numFmtId="0" fontId="9" fillId="4" borderId="8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5" borderId="0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0" fillId="5" borderId="7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42" fontId="0" fillId="0" borderId="1" xfId="2" applyNumberFormat="1" applyFont="1" applyBorder="1">
      <alignment vertical="center"/>
    </xf>
    <xf numFmtId="41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</cellXfs>
  <cellStyles count="5">
    <cellStyle name="백분율" xfId="3" builtinId="5"/>
    <cellStyle name="쉼표 [0]" xfId="1" builtinId="6"/>
    <cellStyle name="제목 1" xfId="4" builtinId="1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콘텐츠별 트래픽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5G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2434</c:v>
                </c:pt>
                <c:pt idx="1">
                  <c:v>1026</c:v>
                </c:pt>
                <c:pt idx="2">
                  <c:v>1218</c:v>
                </c:pt>
                <c:pt idx="3">
                  <c:v>496</c:v>
                </c:pt>
                <c:pt idx="4">
                  <c:v>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57601424"/>
        <c:axId val="1457608624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비중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차트작업!$E$4:$E$8</c:f>
              <c:numCache>
                <c:formatCode>0%</c:formatCode>
                <c:ptCount val="5"/>
                <c:pt idx="0">
                  <c:v>0.39601783423929643</c:v>
                </c:pt>
                <c:pt idx="1">
                  <c:v>0.18554938007695596</c:v>
                </c:pt>
                <c:pt idx="2">
                  <c:v>0.20283393391559273</c:v>
                </c:pt>
                <c:pt idx="3">
                  <c:v>9.8210468454162342E-2</c:v>
                </c:pt>
                <c:pt idx="4">
                  <c:v>0.11738838331399255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604352"/>
        <c:axId val="160609152"/>
      </c:lineChart>
      <c:catAx>
        <c:axId val="145760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8624"/>
        <c:crosses val="autoZero"/>
        <c:auto val="1"/>
        <c:lblAlgn val="ctr"/>
        <c:lblOffset val="100"/>
        <c:noMultiLvlLbl val="0"/>
      </c:catAx>
      <c:valAx>
        <c:axId val="1457608624"/>
        <c:scaling>
          <c:orientation val="minMax"/>
          <c:max val="250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1424"/>
        <c:crosses val="autoZero"/>
        <c:crossBetween val="between"/>
        <c:majorUnit val="500"/>
      </c:valAx>
      <c:valAx>
        <c:axId val="160609152"/>
        <c:scaling>
          <c:orientation val="minMax"/>
          <c:max val="0.4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0604352"/>
        <c:crosses val="max"/>
        <c:crossBetween val="between"/>
        <c:majorUnit val="0.1"/>
      </c:valAx>
      <c:catAx>
        <c:axId val="160604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0609152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14</xdr:row>
          <xdr:rowOff>1</xdr:rowOff>
        </xdr:from>
        <xdr:to>
          <xdr:col>3</xdr:col>
          <xdr:colOff>9525</xdr:colOff>
          <xdr:row>16</xdr:row>
          <xdr:rowOff>1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순이익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19050</xdr:colOff>
      <xdr:row>14</xdr:row>
      <xdr:rowOff>0</xdr:rowOff>
    </xdr:from>
    <xdr:to>
      <xdr:col>4</xdr:col>
      <xdr:colOff>0</xdr:colOff>
      <xdr:row>15</xdr:row>
      <xdr:rowOff>190500</xdr:rowOff>
    </xdr:to>
    <xdr:sp macro="[0]!회계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2D1E6089-C3E3-5D37-F275-78D0098F5D34}"/>
            </a:ext>
          </a:extLst>
        </xdr:cNvPr>
        <xdr:cNvSpPr/>
      </xdr:nvSpPr>
      <xdr:spPr>
        <a:xfrm>
          <a:off x="2647950" y="2981325"/>
          <a:ext cx="1009650" cy="4000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4F9FF86-4851-A9B3-C76E-BCE61AA0B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001.91604074074" createdVersion="8" refreshedVersion="8" minRefreshableVersion="3" recordCount="12" xr:uid="{D8B6C82F-0F25-43B4-ABD2-A225E95D55FB}">
  <cacheSource type="worksheet">
    <worksheetSource ref="A3:F15" sheet="분석작업-1"/>
  </cacheSource>
  <cacheFields count="6">
    <cacheField name="거래일자" numFmtId="0">
      <sharedItems count="3">
        <s v="6월 9일"/>
        <s v="6월 21일"/>
        <s v="6월 28일"/>
      </sharedItems>
    </cacheField>
    <cacheField name="거래처" numFmtId="0">
      <sharedItems count="4">
        <s v="플레그마"/>
        <s v="칠공화학"/>
        <s v="산요케미컬"/>
        <s v="경화산업"/>
      </sharedItems>
    </cacheField>
    <cacheField name="품목" numFmtId="0">
      <sharedItems count="4">
        <s v="톨루엔"/>
        <s v="수산화나트륨"/>
        <s v="황산"/>
        <s v="메틸알코올"/>
      </sharedItems>
    </cacheField>
    <cacheField name="단가" numFmtId="41">
      <sharedItems containsSemiMixedTypes="0" containsString="0" containsNumber="1" containsInteger="1" minValue="370" maxValue="1722"/>
    </cacheField>
    <cacheField name="수량" numFmtId="41">
      <sharedItems containsSemiMixedTypes="0" containsString="0" containsNumber="1" containsInteger="1" minValue="300" maxValue="2500"/>
    </cacheField>
    <cacheField name="납품총액" numFmtId="41">
      <sharedItems containsSemiMixedTypes="0" containsString="0" containsNumber="1" containsInteger="1" minValue="148000" maxValue="3099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450"/>
    <n v="300"/>
    <n v="435000"/>
  </r>
  <r>
    <x v="0"/>
    <x v="0"/>
    <x v="1"/>
    <n v="830"/>
    <n v="2200"/>
    <n v="1826000"/>
  </r>
  <r>
    <x v="0"/>
    <x v="1"/>
    <x v="2"/>
    <n v="370"/>
    <n v="2500"/>
    <n v="925000"/>
  </r>
  <r>
    <x v="0"/>
    <x v="2"/>
    <x v="3"/>
    <n v="1722"/>
    <n v="500"/>
    <n v="861000"/>
  </r>
  <r>
    <x v="1"/>
    <x v="2"/>
    <x v="0"/>
    <n v="1450"/>
    <n v="600"/>
    <n v="870000"/>
  </r>
  <r>
    <x v="1"/>
    <x v="2"/>
    <x v="3"/>
    <n v="1722"/>
    <n v="1800"/>
    <n v="3099600"/>
  </r>
  <r>
    <x v="1"/>
    <x v="0"/>
    <x v="0"/>
    <n v="1450"/>
    <n v="400"/>
    <n v="580000"/>
  </r>
  <r>
    <x v="1"/>
    <x v="3"/>
    <x v="0"/>
    <n v="1450"/>
    <n v="2000"/>
    <n v="2900000"/>
  </r>
  <r>
    <x v="2"/>
    <x v="2"/>
    <x v="1"/>
    <n v="830"/>
    <n v="1200"/>
    <n v="996000"/>
  </r>
  <r>
    <x v="2"/>
    <x v="1"/>
    <x v="0"/>
    <n v="1450"/>
    <n v="1400"/>
    <n v="2030000"/>
  </r>
  <r>
    <x v="2"/>
    <x v="3"/>
    <x v="2"/>
    <n v="370"/>
    <n v="400"/>
    <n v="148000"/>
  </r>
  <r>
    <x v="2"/>
    <x v="0"/>
    <x v="3"/>
    <n v="1722"/>
    <n v="1700"/>
    <n v="2927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0BD143A-0AC1-4368-BFEE-F3D3A398B7D4}" name="피벗 테이블2" cacheId="11" applyNumberFormats="0" applyBorderFormats="0" applyFontFormats="0" applyPatternFormats="0" applyAlignmentFormats="0" applyWidthHeightFormats="1" dataCaption="값" missingCaption="*" updatedVersion="8" minRefreshableVersion="3" useAutoFormatting="1" colGrandTotals="0" itemPrintTitles="1" createdVersion="8" indent="0" compact="0" outline="1" outlineData="1" compactData="0" multipleFieldFilters="0">
  <location ref="A21:E27" firstHeaderRow="1" firstDataRow="2" firstDataCol="1" rowPageCount="1" colPageCount="1"/>
  <pivotFields count="6">
    <pivotField axis="axisPage" compact="0" showAll="0">
      <items count="4">
        <item x="1"/>
        <item x="2"/>
        <item x="0"/>
        <item t="default"/>
      </items>
    </pivotField>
    <pivotField axis="axisCol" compact="0" showAll="0">
      <items count="5">
        <item x="3"/>
        <item x="2"/>
        <item x="1"/>
        <item x="0"/>
        <item t="default"/>
      </items>
    </pivotField>
    <pivotField axis="axisRow" compact="0" showAll="0">
      <items count="5">
        <item x="3"/>
        <item x="1"/>
        <item x="0"/>
        <item x="2"/>
        <item t="default"/>
      </items>
    </pivotField>
    <pivotField compact="0" numFmtId="41" showAll="0"/>
    <pivotField compact="0" numFmtId="41" showAll="0"/>
    <pivotField dataField="1" compact="0" numFmtId="41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4">
    <i>
      <x/>
    </i>
    <i>
      <x v="1"/>
    </i>
    <i>
      <x v="2"/>
    </i>
    <i>
      <x v="3"/>
    </i>
  </colItems>
  <pageFields count="1">
    <pageField fld="0" hier="-1"/>
  </pageFields>
  <dataFields count="1">
    <dataField name="평균 : 납품총액" fld="5" subtotal="average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D18" sqref="D18"/>
    </sheetView>
  </sheetViews>
  <sheetFormatPr defaultRowHeight="16.5" x14ac:dyDescent="0.3"/>
  <cols>
    <col min="1" max="1" width="9.375" bestFit="1" customWidth="1"/>
    <col min="5" max="5" width="13.625" bestFit="1" customWidth="1"/>
    <col min="6" max="6" width="9.375" bestFit="1" customWidth="1"/>
  </cols>
  <sheetData>
    <row r="1" spans="1:6" x14ac:dyDescent="0.3">
      <c r="A1" t="s">
        <v>0</v>
      </c>
    </row>
    <row r="3" spans="1:6" x14ac:dyDescent="0.3">
      <c r="A3" s="1" t="s">
        <v>183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3">
      <c r="A4" s="1" t="s">
        <v>204</v>
      </c>
      <c r="B4" s="1" t="s">
        <v>189</v>
      </c>
      <c r="C4" s="1" t="s">
        <v>197</v>
      </c>
      <c r="D4" s="1" t="s">
        <v>198</v>
      </c>
      <c r="E4" s="1">
        <v>24</v>
      </c>
      <c r="F4" s="2">
        <v>120000</v>
      </c>
    </row>
    <row r="5" spans="1:6" x14ac:dyDescent="0.3">
      <c r="A5" s="1" t="s">
        <v>205</v>
      </c>
      <c r="B5" s="1" t="s">
        <v>190</v>
      </c>
      <c r="C5" s="1" t="s">
        <v>196</v>
      </c>
      <c r="D5" s="1" t="s">
        <v>199</v>
      </c>
      <c r="E5" s="1">
        <v>45</v>
      </c>
      <c r="F5" s="2">
        <v>270000</v>
      </c>
    </row>
    <row r="6" spans="1:6" x14ac:dyDescent="0.3">
      <c r="A6" s="1" t="s">
        <v>206</v>
      </c>
      <c r="B6" s="1" t="s">
        <v>191</v>
      </c>
      <c r="C6" s="1" t="s">
        <v>197</v>
      </c>
      <c r="D6" s="1" t="s">
        <v>200</v>
      </c>
      <c r="E6" s="1">
        <v>30</v>
      </c>
      <c r="F6" s="2">
        <v>140000</v>
      </c>
    </row>
    <row r="7" spans="1:6" x14ac:dyDescent="0.3">
      <c r="A7" s="1" t="s">
        <v>207</v>
      </c>
      <c r="B7" s="1" t="s">
        <v>192</v>
      </c>
      <c r="C7" s="1" t="s">
        <v>195</v>
      </c>
      <c r="D7" s="1" t="s">
        <v>201</v>
      </c>
      <c r="E7" s="1">
        <v>30</v>
      </c>
      <c r="F7" s="2">
        <v>140000</v>
      </c>
    </row>
    <row r="8" spans="1:6" x14ac:dyDescent="0.3">
      <c r="A8" s="1" t="s">
        <v>208</v>
      </c>
      <c r="B8" s="1" t="s">
        <v>193</v>
      </c>
      <c r="C8" s="1" t="s">
        <v>196</v>
      </c>
      <c r="D8" s="1" t="s">
        <v>202</v>
      </c>
      <c r="E8" s="1">
        <v>50</v>
      </c>
      <c r="F8" s="2">
        <v>300000</v>
      </c>
    </row>
    <row r="9" spans="1:6" x14ac:dyDescent="0.3">
      <c r="A9" s="1" t="s">
        <v>209</v>
      </c>
      <c r="B9" s="1" t="s">
        <v>194</v>
      </c>
      <c r="C9" s="1" t="s">
        <v>195</v>
      </c>
      <c r="D9" s="1" t="s">
        <v>203</v>
      </c>
      <c r="E9" s="1">
        <v>36</v>
      </c>
      <c r="F9" s="2">
        <v>170000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2"/>
  <sheetViews>
    <sheetView workbookViewId="0">
      <selection activeCell="J9" sqref="J9"/>
    </sheetView>
  </sheetViews>
  <sheetFormatPr defaultRowHeight="16.5" x14ac:dyDescent="0.3"/>
  <cols>
    <col min="1" max="1" width="15.625" bestFit="1" customWidth="1"/>
    <col min="5" max="5" width="11" bestFit="1" customWidth="1"/>
    <col min="6" max="6" width="9.75" bestFit="1" customWidth="1"/>
  </cols>
  <sheetData>
    <row r="1" spans="1:6" ht="30" customHeight="1" thickBot="1" x14ac:dyDescent="0.35">
      <c r="A1" s="17" t="s">
        <v>89</v>
      </c>
      <c r="B1" s="17"/>
      <c r="C1" s="17"/>
      <c r="D1" s="17"/>
      <c r="E1" s="17"/>
      <c r="F1" s="17"/>
    </row>
    <row r="2" spans="1:6" ht="17.25" thickTop="1" x14ac:dyDescent="0.3"/>
    <row r="3" spans="1:6" x14ac:dyDescent="0.3">
      <c r="A3" s="18" t="s">
        <v>71</v>
      </c>
      <c r="B3" s="18" t="s">
        <v>72</v>
      </c>
      <c r="C3" s="18" t="s">
        <v>210</v>
      </c>
      <c r="D3" s="18" t="s">
        <v>73</v>
      </c>
      <c r="E3" s="18" t="s">
        <v>74</v>
      </c>
      <c r="F3" s="18" t="s">
        <v>75</v>
      </c>
    </row>
    <row r="4" spans="1:6" x14ac:dyDescent="0.3">
      <c r="A4" s="19">
        <v>45572</v>
      </c>
      <c r="B4" s="6" t="s">
        <v>76</v>
      </c>
      <c r="C4" s="6" t="s">
        <v>62</v>
      </c>
      <c r="D4" s="6">
        <v>46</v>
      </c>
      <c r="E4" s="6" t="s">
        <v>77</v>
      </c>
      <c r="F4" s="20">
        <v>6200</v>
      </c>
    </row>
    <row r="5" spans="1:6" x14ac:dyDescent="0.3">
      <c r="A5" s="19">
        <v>45572</v>
      </c>
      <c r="B5" s="6" t="s">
        <v>78</v>
      </c>
      <c r="C5" s="6" t="s">
        <v>65</v>
      </c>
      <c r="D5" s="6">
        <v>38</v>
      </c>
      <c r="E5" s="6" t="s">
        <v>79</v>
      </c>
      <c r="F5" s="20">
        <v>5800</v>
      </c>
    </row>
    <row r="6" spans="1:6" x14ac:dyDescent="0.3">
      <c r="A6" s="19">
        <v>45573</v>
      </c>
      <c r="B6" s="6" t="s">
        <v>80</v>
      </c>
      <c r="C6" s="6" t="s">
        <v>65</v>
      </c>
      <c r="D6" s="6">
        <v>61</v>
      </c>
      <c r="E6" s="6" t="s">
        <v>81</v>
      </c>
      <c r="F6" s="20">
        <v>11500</v>
      </c>
    </row>
    <row r="7" spans="1:6" x14ac:dyDescent="0.3">
      <c r="A7" s="19">
        <v>45575</v>
      </c>
      <c r="B7" s="6" t="s">
        <v>82</v>
      </c>
      <c r="C7" s="6" t="s">
        <v>62</v>
      </c>
      <c r="D7" s="6">
        <v>72</v>
      </c>
      <c r="E7" s="6" t="s">
        <v>81</v>
      </c>
      <c r="F7" s="20">
        <v>9570</v>
      </c>
    </row>
    <row r="8" spans="1:6" x14ac:dyDescent="0.3">
      <c r="A8" s="19">
        <v>45575</v>
      </c>
      <c r="B8" s="6" t="s">
        <v>83</v>
      </c>
      <c r="C8" s="6" t="s">
        <v>65</v>
      </c>
      <c r="D8" s="6">
        <v>26</v>
      </c>
      <c r="E8" s="6" t="s">
        <v>84</v>
      </c>
      <c r="F8" s="20">
        <v>12500</v>
      </c>
    </row>
    <row r="9" spans="1:6" x14ac:dyDescent="0.3">
      <c r="A9" s="19">
        <v>45575</v>
      </c>
      <c r="B9" s="6" t="s">
        <v>85</v>
      </c>
      <c r="C9" s="6" t="s">
        <v>65</v>
      </c>
      <c r="D9" s="6">
        <v>34</v>
      </c>
      <c r="E9" s="6" t="s">
        <v>77</v>
      </c>
      <c r="F9" s="20">
        <v>6000</v>
      </c>
    </row>
    <row r="10" spans="1:6" x14ac:dyDescent="0.3">
      <c r="A10" s="19">
        <v>45576</v>
      </c>
      <c r="B10" s="6" t="s">
        <v>86</v>
      </c>
      <c r="C10" s="6" t="s">
        <v>62</v>
      </c>
      <c r="D10" s="6">
        <v>28</v>
      </c>
      <c r="E10" s="6" t="s">
        <v>84</v>
      </c>
      <c r="F10" s="20">
        <v>10670</v>
      </c>
    </row>
    <row r="11" spans="1:6" x14ac:dyDescent="0.3">
      <c r="A11" s="19">
        <v>45576</v>
      </c>
      <c r="B11" s="6" t="s">
        <v>87</v>
      </c>
      <c r="C11" s="6" t="s">
        <v>62</v>
      </c>
      <c r="D11" s="6">
        <v>49</v>
      </c>
      <c r="E11" s="6" t="s">
        <v>79</v>
      </c>
      <c r="F11" s="20">
        <v>6720</v>
      </c>
    </row>
    <row r="12" spans="1:6" x14ac:dyDescent="0.3">
      <c r="A12" s="19">
        <v>45579</v>
      </c>
      <c r="B12" s="6" t="s">
        <v>88</v>
      </c>
      <c r="C12" s="6" t="s">
        <v>62</v>
      </c>
      <c r="D12" s="6">
        <v>58</v>
      </c>
      <c r="E12" s="6" t="s">
        <v>81</v>
      </c>
      <c r="F12" s="20">
        <v>10300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33"/>
  <sheetViews>
    <sheetView topLeftCell="A13" workbookViewId="0">
      <selection activeCell="D11" sqref="D11"/>
    </sheetView>
  </sheetViews>
  <sheetFormatPr defaultRowHeight="16.5" x14ac:dyDescent="0.3"/>
  <cols>
    <col min="1" max="1" width="9.125" bestFit="1" customWidth="1"/>
    <col min="2" max="2" width="11.375" bestFit="1" customWidth="1"/>
    <col min="7" max="7" width="10.625" bestFit="1" customWidth="1"/>
  </cols>
  <sheetData>
    <row r="1" spans="1:7" ht="20.25" x14ac:dyDescent="0.3">
      <c r="A1" s="13" t="s">
        <v>90</v>
      </c>
      <c r="B1" s="13"/>
      <c r="C1" s="13"/>
      <c r="D1" s="13"/>
      <c r="E1" s="13"/>
      <c r="F1" s="13"/>
      <c r="G1" s="13"/>
    </row>
    <row r="3" spans="1:7" x14ac:dyDescent="0.3">
      <c r="A3" s="6" t="s">
        <v>91</v>
      </c>
      <c r="B3" s="6" t="s">
        <v>92</v>
      </c>
      <c r="C3" s="6" t="s">
        <v>93</v>
      </c>
      <c r="D3" s="6" t="s">
        <v>94</v>
      </c>
      <c r="E3" s="6" t="s">
        <v>95</v>
      </c>
      <c r="F3" s="6" t="s">
        <v>96</v>
      </c>
      <c r="G3" s="6" t="s">
        <v>97</v>
      </c>
    </row>
    <row r="4" spans="1:7" x14ac:dyDescent="0.3">
      <c r="A4" s="6" t="s">
        <v>98</v>
      </c>
      <c r="B4" s="6">
        <v>90</v>
      </c>
      <c r="C4" s="6">
        <v>95</v>
      </c>
      <c r="D4" s="6">
        <v>200</v>
      </c>
      <c r="E4" s="7">
        <v>24750</v>
      </c>
      <c r="F4" s="6">
        <v>237</v>
      </c>
      <c r="G4" s="7">
        <f>E4*F4</f>
        <v>5865750</v>
      </c>
    </row>
    <row r="5" spans="1:7" x14ac:dyDescent="0.3">
      <c r="A5" s="6" t="s">
        <v>98</v>
      </c>
      <c r="B5" s="6">
        <v>95</v>
      </c>
      <c r="C5" s="6">
        <v>51</v>
      </c>
      <c r="D5" s="6">
        <v>250</v>
      </c>
      <c r="E5" s="7">
        <v>24750</v>
      </c>
      <c r="F5" s="6">
        <v>288</v>
      </c>
      <c r="G5" s="7">
        <f t="shared" ref="G5:G19" si="0">E5*F5</f>
        <v>7128000</v>
      </c>
    </row>
    <row r="6" spans="1:7" x14ac:dyDescent="0.3">
      <c r="A6" s="6" t="s">
        <v>98</v>
      </c>
      <c r="B6" s="6">
        <v>100</v>
      </c>
      <c r="C6" s="6">
        <v>26</v>
      </c>
      <c r="D6" s="6">
        <v>250</v>
      </c>
      <c r="E6" s="7">
        <v>24750</v>
      </c>
      <c r="F6" s="6">
        <v>213</v>
      </c>
      <c r="G6" s="7">
        <f t="shared" si="0"/>
        <v>5271750</v>
      </c>
    </row>
    <row r="7" spans="1:7" x14ac:dyDescent="0.3">
      <c r="A7" s="6" t="s">
        <v>98</v>
      </c>
      <c r="B7" s="6">
        <v>105</v>
      </c>
      <c r="C7" s="6">
        <v>85</v>
      </c>
      <c r="D7" s="6">
        <v>200</v>
      </c>
      <c r="E7" s="7">
        <v>24750</v>
      </c>
      <c r="F7" s="6">
        <v>259</v>
      </c>
      <c r="G7" s="7">
        <f t="shared" si="0"/>
        <v>6410250</v>
      </c>
    </row>
    <row r="8" spans="1:7" x14ac:dyDescent="0.3">
      <c r="A8" s="6" t="s">
        <v>99</v>
      </c>
      <c r="B8" s="6">
        <v>90</v>
      </c>
      <c r="C8" s="6">
        <v>77</v>
      </c>
      <c r="D8" s="6">
        <v>150</v>
      </c>
      <c r="E8" s="7">
        <v>35780</v>
      </c>
      <c r="F8" s="6">
        <v>193</v>
      </c>
      <c r="G8" s="7">
        <f t="shared" si="0"/>
        <v>6905540</v>
      </c>
    </row>
    <row r="9" spans="1:7" x14ac:dyDescent="0.3">
      <c r="A9" s="6" t="s">
        <v>99</v>
      </c>
      <c r="B9" s="6">
        <v>95</v>
      </c>
      <c r="C9" s="6">
        <v>59</v>
      </c>
      <c r="D9" s="6">
        <v>200</v>
      </c>
      <c r="E9" s="7">
        <v>35780</v>
      </c>
      <c r="F9" s="6">
        <v>182</v>
      </c>
      <c r="G9" s="7">
        <f t="shared" si="0"/>
        <v>6511960</v>
      </c>
    </row>
    <row r="10" spans="1:7" x14ac:dyDescent="0.3">
      <c r="A10" s="6" t="s">
        <v>99</v>
      </c>
      <c r="B10" s="6">
        <v>100</v>
      </c>
      <c r="C10" s="6">
        <v>64</v>
      </c>
      <c r="D10" s="6">
        <v>250</v>
      </c>
      <c r="E10" s="7">
        <v>35780</v>
      </c>
      <c r="F10" s="6">
        <v>241</v>
      </c>
      <c r="G10" s="7">
        <f t="shared" si="0"/>
        <v>8622980</v>
      </c>
    </row>
    <row r="11" spans="1:7" x14ac:dyDescent="0.3">
      <c r="A11" s="6" t="s">
        <v>99</v>
      </c>
      <c r="B11" s="6">
        <v>105</v>
      </c>
      <c r="C11" s="6">
        <v>29</v>
      </c>
      <c r="D11" s="6">
        <v>150</v>
      </c>
      <c r="E11" s="7">
        <v>35780</v>
      </c>
      <c r="F11" s="6">
        <v>153</v>
      </c>
      <c r="G11" s="7">
        <f t="shared" si="0"/>
        <v>5474340</v>
      </c>
    </row>
    <row r="12" spans="1:7" x14ac:dyDescent="0.3">
      <c r="A12" s="6" t="s">
        <v>100</v>
      </c>
      <c r="B12" s="6">
        <v>90</v>
      </c>
      <c r="C12" s="6">
        <v>68</v>
      </c>
      <c r="D12" s="6">
        <v>150</v>
      </c>
      <c r="E12" s="7">
        <v>42550</v>
      </c>
      <c r="F12" s="6">
        <v>208</v>
      </c>
      <c r="G12" s="7">
        <f t="shared" si="0"/>
        <v>8850400</v>
      </c>
    </row>
    <row r="13" spans="1:7" x14ac:dyDescent="0.3">
      <c r="A13" s="6" t="s">
        <v>100</v>
      </c>
      <c r="B13" s="6">
        <v>95</v>
      </c>
      <c r="C13" s="6">
        <v>92</v>
      </c>
      <c r="D13" s="6">
        <v>200</v>
      </c>
      <c r="E13" s="7">
        <v>42550</v>
      </c>
      <c r="F13" s="6">
        <v>224</v>
      </c>
      <c r="G13" s="7">
        <f t="shared" si="0"/>
        <v>9531200</v>
      </c>
    </row>
    <row r="14" spans="1:7" x14ac:dyDescent="0.3">
      <c r="A14" s="6" t="s">
        <v>100</v>
      </c>
      <c r="B14" s="6">
        <v>100</v>
      </c>
      <c r="C14" s="6">
        <v>55</v>
      </c>
      <c r="D14" s="6">
        <v>200</v>
      </c>
      <c r="E14" s="7">
        <v>42550</v>
      </c>
      <c r="F14" s="6">
        <v>213</v>
      </c>
      <c r="G14" s="7">
        <f t="shared" si="0"/>
        <v>9063150</v>
      </c>
    </row>
    <row r="15" spans="1:7" x14ac:dyDescent="0.3">
      <c r="A15" s="6" t="s">
        <v>100</v>
      </c>
      <c r="B15" s="6">
        <v>105</v>
      </c>
      <c r="C15" s="6">
        <v>86</v>
      </c>
      <c r="D15" s="6">
        <v>150</v>
      </c>
      <c r="E15" s="7">
        <v>42550</v>
      </c>
      <c r="F15" s="6">
        <v>186</v>
      </c>
      <c r="G15" s="7">
        <f t="shared" si="0"/>
        <v>7914300</v>
      </c>
    </row>
    <row r="16" spans="1:7" x14ac:dyDescent="0.3">
      <c r="A16" s="6" t="s">
        <v>101</v>
      </c>
      <c r="B16" s="6">
        <v>90</v>
      </c>
      <c r="C16" s="6">
        <v>64</v>
      </c>
      <c r="D16" s="6">
        <v>200</v>
      </c>
      <c r="E16" s="7">
        <v>26400</v>
      </c>
      <c r="F16" s="6">
        <v>218</v>
      </c>
      <c r="G16" s="7">
        <f t="shared" si="0"/>
        <v>5755200</v>
      </c>
    </row>
    <row r="17" spans="1:7" x14ac:dyDescent="0.3">
      <c r="A17" s="6" t="s">
        <v>101</v>
      </c>
      <c r="B17" s="6">
        <v>95</v>
      </c>
      <c r="C17" s="6">
        <v>53</v>
      </c>
      <c r="D17" s="6">
        <v>300</v>
      </c>
      <c r="E17" s="7">
        <v>26400</v>
      </c>
      <c r="F17" s="6">
        <v>315</v>
      </c>
      <c r="G17" s="7">
        <f t="shared" si="0"/>
        <v>8316000</v>
      </c>
    </row>
    <row r="18" spans="1:7" x14ac:dyDescent="0.3">
      <c r="A18" s="6" t="s">
        <v>101</v>
      </c>
      <c r="B18" s="6">
        <v>100</v>
      </c>
      <c r="C18" s="6">
        <v>76</v>
      </c>
      <c r="D18" s="6">
        <v>300</v>
      </c>
      <c r="E18" s="7">
        <v>26400</v>
      </c>
      <c r="F18" s="6">
        <v>249</v>
      </c>
      <c r="G18" s="7">
        <f t="shared" si="0"/>
        <v>6573600</v>
      </c>
    </row>
    <row r="19" spans="1:7" x14ac:dyDescent="0.3">
      <c r="A19" s="6" t="s">
        <v>101</v>
      </c>
      <c r="B19" s="6">
        <v>105</v>
      </c>
      <c r="C19" s="6">
        <v>63</v>
      </c>
      <c r="D19" s="6">
        <v>250</v>
      </c>
      <c r="E19" s="7">
        <v>26400</v>
      </c>
      <c r="F19" s="6">
        <v>258</v>
      </c>
      <c r="G19" s="7">
        <f t="shared" si="0"/>
        <v>6811200</v>
      </c>
    </row>
    <row r="22" spans="1:7" x14ac:dyDescent="0.3">
      <c r="A22" s="21" t="s">
        <v>211</v>
      </c>
      <c r="B22" t="s">
        <v>213</v>
      </c>
    </row>
    <row r="23" spans="1:7" x14ac:dyDescent="0.3">
      <c r="A23" s="21" t="s">
        <v>212</v>
      </c>
    </row>
    <row r="24" spans="1:7" x14ac:dyDescent="0.3">
      <c r="B24" t="s">
        <v>214</v>
      </c>
    </row>
    <row r="27" spans="1:7" x14ac:dyDescent="0.3">
      <c r="A27" s="6" t="s">
        <v>91</v>
      </c>
      <c r="B27" s="6" t="s">
        <v>92</v>
      </c>
      <c r="C27" s="6" t="s">
        <v>93</v>
      </c>
      <c r="D27" s="6" t="s">
        <v>94</v>
      </c>
      <c r="E27" s="6" t="s">
        <v>95</v>
      </c>
      <c r="F27" s="6" t="s">
        <v>96</v>
      </c>
      <c r="G27" s="6" t="s">
        <v>97</v>
      </c>
    </row>
    <row r="28" spans="1:7" x14ac:dyDescent="0.3">
      <c r="A28" s="6" t="s">
        <v>98</v>
      </c>
      <c r="B28" s="6">
        <v>95</v>
      </c>
      <c r="C28" s="6">
        <v>51</v>
      </c>
      <c r="D28" s="6">
        <v>250</v>
      </c>
      <c r="E28" s="7">
        <v>24750</v>
      </c>
      <c r="F28" s="6">
        <v>288</v>
      </c>
      <c r="G28" s="7">
        <v>7128000</v>
      </c>
    </row>
    <row r="29" spans="1:7" x14ac:dyDescent="0.3">
      <c r="A29" s="6" t="s">
        <v>98</v>
      </c>
      <c r="B29" s="6">
        <v>105</v>
      </c>
      <c r="C29" s="6">
        <v>85</v>
      </c>
      <c r="D29" s="6">
        <v>200</v>
      </c>
      <c r="E29" s="7">
        <v>24750</v>
      </c>
      <c r="F29" s="6">
        <v>259</v>
      </c>
      <c r="G29" s="7">
        <v>6410250</v>
      </c>
    </row>
    <row r="30" spans="1:7" x14ac:dyDescent="0.3">
      <c r="A30" s="6" t="s">
        <v>100</v>
      </c>
      <c r="B30" s="6">
        <v>95</v>
      </c>
      <c r="C30" s="6">
        <v>92</v>
      </c>
      <c r="D30" s="6">
        <v>200</v>
      </c>
      <c r="E30" s="7">
        <v>42550</v>
      </c>
      <c r="F30" s="6">
        <v>224</v>
      </c>
      <c r="G30" s="7">
        <v>9531200</v>
      </c>
    </row>
    <row r="31" spans="1:7" x14ac:dyDescent="0.3">
      <c r="A31" s="6" t="s">
        <v>100</v>
      </c>
      <c r="B31" s="6">
        <v>100</v>
      </c>
      <c r="C31" s="6">
        <v>55</v>
      </c>
      <c r="D31" s="6">
        <v>200</v>
      </c>
      <c r="E31" s="7">
        <v>42550</v>
      </c>
      <c r="F31" s="6">
        <v>213</v>
      </c>
      <c r="G31" s="7">
        <v>9063150</v>
      </c>
    </row>
    <row r="32" spans="1:7" x14ac:dyDescent="0.3">
      <c r="A32" s="6" t="s">
        <v>101</v>
      </c>
      <c r="B32" s="6">
        <v>95</v>
      </c>
      <c r="C32" s="6">
        <v>53</v>
      </c>
      <c r="D32" s="6">
        <v>300</v>
      </c>
      <c r="E32" s="7">
        <v>26400</v>
      </c>
      <c r="F32" s="6">
        <v>315</v>
      </c>
      <c r="G32" s="7">
        <v>8316000</v>
      </c>
    </row>
    <row r="33" spans="1:7" x14ac:dyDescent="0.3">
      <c r="A33" s="6" t="s">
        <v>101</v>
      </c>
      <c r="B33" s="6">
        <v>105</v>
      </c>
      <c r="C33" s="6">
        <v>63</v>
      </c>
      <c r="D33" s="6">
        <v>250</v>
      </c>
      <c r="E33" s="7">
        <v>26400</v>
      </c>
      <c r="F33" s="6">
        <v>258</v>
      </c>
      <c r="G33" s="7">
        <v>6811200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F621E-DB75-4A0B-A86E-B0C3776C23E8}">
  <dimension ref="A1:I40"/>
  <sheetViews>
    <sheetView tabSelected="1" workbookViewId="0">
      <selection activeCell="L11" sqref="L11"/>
    </sheetView>
  </sheetViews>
  <sheetFormatPr defaultRowHeight="16.5" x14ac:dyDescent="0.3"/>
  <cols>
    <col min="2" max="2" width="10.375" bestFit="1" customWidth="1"/>
    <col min="3" max="3" width="10.75" bestFit="1" customWidth="1"/>
    <col min="4" max="4" width="9.375" bestFit="1" customWidth="1"/>
    <col min="7" max="7" width="12.375" bestFit="1" customWidth="1"/>
    <col min="8" max="9" width="8.625" customWidth="1"/>
  </cols>
  <sheetData>
    <row r="1" spans="1:9" x14ac:dyDescent="0.3">
      <c r="A1" s="3" t="s">
        <v>1</v>
      </c>
      <c r="B1" s="5" t="s">
        <v>2</v>
      </c>
      <c r="F1" s="4" t="s">
        <v>3</v>
      </c>
      <c r="G1" s="5" t="s">
        <v>166</v>
      </c>
    </row>
    <row r="2" spans="1:9" x14ac:dyDescent="0.3">
      <c r="A2" s="6" t="s">
        <v>4</v>
      </c>
      <c r="B2" s="6" t="s">
        <v>5</v>
      </c>
      <c r="C2" s="6" t="s">
        <v>6</v>
      </c>
      <c r="D2" s="6" t="s">
        <v>7</v>
      </c>
      <c r="F2" s="6" t="s">
        <v>167</v>
      </c>
      <c r="G2" s="6" t="s">
        <v>168</v>
      </c>
      <c r="H2" s="6" t="s">
        <v>169</v>
      </c>
      <c r="I2" s="8" t="s">
        <v>170</v>
      </c>
    </row>
    <row r="3" spans="1:9" x14ac:dyDescent="0.3">
      <c r="A3" s="6" t="s">
        <v>9</v>
      </c>
      <c r="B3" s="6" t="s">
        <v>10</v>
      </c>
      <c r="C3" s="7">
        <v>123</v>
      </c>
      <c r="D3" s="7">
        <v>110</v>
      </c>
      <c r="F3" s="6" t="s">
        <v>156</v>
      </c>
      <c r="G3" s="9">
        <v>45422</v>
      </c>
      <c r="H3" s="6">
        <v>5</v>
      </c>
      <c r="I3" s="6" t="str">
        <f>IF(OR(MONTH(G3)=7,(MONTH(G3)=8)),"여름휴가","")</f>
        <v/>
      </c>
    </row>
    <row r="4" spans="1:9" x14ac:dyDescent="0.3">
      <c r="A4" s="6" t="s">
        <v>11</v>
      </c>
      <c r="B4" s="6" t="s">
        <v>10</v>
      </c>
      <c r="C4" s="7">
        <v>10000</v>
      </c>
      <c r="D4" s="7">
        <v>48000</v>
      </c>
      <c r="F4" s="6" t="s">
        <v>157</v>
      </c>
      <c r="G4" s="9">
        <v>45443</v>
      </c>
      <c r="H4" s="6">
        <v>8</v>
      </c>
      <c r="I4" s="6" t="str">
        <f t="shared" ref="I4:I12" si="0">IF(OR(MONTH(G4)=7,(MONTH(G4)=8)),"여름휴가","")</f>
        <v/>
      </c>
    </row>
    <row r="5" spans="1:9" x14ac:dyDescent="0.3">
      <c r="A5" s="6" t="s">
        <v>12</v>
      </c>
      <c r="B5" s="6" t="s">
        <v>10</v>
      </c>
      <c r="C5" s="7">
        <v>21100</v>
      </c>
      <c r="D5" s="7">
        <v>160000</v>
      </c>
      <c r="F5" s="6" t="s">
        <v>158</v>
      </c>
      <c r="G5" s="9">
        <v>45467</v>
      </c>
      <c r="H5" s="6">
        <v>6</v>
      </c>
      <c r="I5" s="6" t="str">
        <f t="shared" si="0"/>
        <v/>
      </c>
    </row>
    <row r="6" spans="1:9" x14ac:dyDescent="0.3">
      <c r="A6" s="6" t="s">
        <v>9</v>
      </c>
      <c r="B6" s="6" t="s">
        <v>13</v>
      </c>
      <c r="C6" s="7">
        <v>109</v>
      </c>
      <c r="D6" s="7">
        <v>89</v>
      </c>
      <c r="F6" s="6" t="s">
        <v>159</v>
      </c>
      <c r="G6" s="9">
        <v>45495</v>
      </c>
      <c r="H6" s="6">
        <v>8</v>
      </c>
      <c r="I6" s="6" t="str">
        <f t="shared" si="0"/>
        <v>여름휴가</v>
      </c>
    </row>
    <row r="7" spans="1:9" x14ac:dyDescent="0.3">
      <c r="A7" s="6" t="s">
        <v>11</v>
      </c>
      <c r="B7" s="6" t="s">
        <v>13</v>
      </c>
      <c r="C7" s="7">
        <v>131000</v>
      </c>
      <c r="D7" s="7">
        <v>62000</v>
      </c>
      <c r="F7" s="6" t="s">
        <v>160</v>
      </c>
      <c r="G7" s="9">
        <v>45499</v>
      </c>
      <c r="H7" s="6">
        <v>6</v>
      </c>
      <c r="I7" s="6" t="str">
        <f t="shared" si="0"/>
        <v>여름휴가</v>
      </c>
    </row>
    <row r="8" spans="1:9" x14ac:dyDescent="0.3">
      <c r="A8" s="6" t="s">
        <v>12</v>
      </c>
      <c r="B8" s="6" t="s">
        <v>13</v>
      </c>
      <c r="C8" s="7">
        <v>19700</v>
      </c>
      <c r="D8" s="7">
        <v>131000</v>
      </c>
      <c r="F8" s="6" t="s">
        <v>161</v>
      </c>
      <c r="G8" s="9">
        <v>45505</v>
      </c>
      <c r="H8" s="6">
        <v>7</v>
      </c>
      <c r="I8" s="6" t="str">
        <f t="shared" si="0"/>
        <v>여름휴가</v>
      </c>
    </row>
    <row r="9" spans="1:9" x14ac:dyDescent="0.3">
      <c r="A9" s="6" t="s">
        <v>9</v>
      </c>
      <c r="B9" s="6" t="s">
        <v>14</v>
      </c>
      <c r="C9" s="7">
        <v>161</v>
      </c>
      <c r="D9" s="7">
        <v>130</v>
      </c>
      <c r="F9" s="6" t="s">
        <v>162</v>
      </c>
      <c r="G9" s="9">
        <v>45509</v>
      </c>
      <c r="H9" s="6">
        <v>5</v>
      </c>
      <c r="I9" s="6" t="str">
        <f t="shared" si="0"/>
        <v>여름휴가</v>
      </c>
    </row>
    <row r="10" spans="1:9" x14ac:dyDescent="0.3">
      <c r="A10" s="6" t="s">
        <v>11</v>
      </c>
      <c r="B10" s="6" t="s">
        <v>14</v>
      </c>
      <c r="C10" s="7">
        <v>145000</v>
      </c>
      <c r="D10" s="7">
        <v>73000</v>
      </c>
      <c r="F10" s="6" t="s">
        <v>163</v>
      </c>
      <c r="G10" s="9">
        <v>45539</v>
      </c>
      <c r="H10" s="6">
        <v>8</v>
      </c>
      <c r="I10" s="6" t="str">
        <f t="shared" si="0"/>
        <v/>
      </c>
    </row>
    <row r="11" spans="1:9" x14ac:dyDescent="0.3">
      <c r="A11" s="6" t="s">
        <v>12</v>
      </c>
      <c r="B11" s="6" t="s">
        <v>14</v>
      </c>
      <c r="C11" s="7">
        <v>20100</v>
      </c>
      <c r="D11" s="7">
        <v>154000</v>
      </c>
      <c r="F11" s="6" t="s">
        <v>164</v>
      </c>
      <c r="G11" s="9">
        <v>45554</v>
      </c>
      <c r="H11" s="6">
        <v>6</v>
      </c>
      <c r="I11" s="6" t="str">
        <f t="shared" si="0"/>
        <v/>
      </c>
    </row>
    <row r="12" spans="1:9" x14ac:dyDescent="0.3">
      <c r="A12" s="14" t="s">
        <v>15</v>
      </c>
      <c r="B12" s="15"/>
      <c r="C12" s="16"/>
      <c r="D12" s="41">
        <f>SUMIF(A3:A11,"유연탄",D3:D11)/SUM(D3:D11)</f>
        <v>0.70822769600002544</v>
      </c>
      <c r="F12" s="6" t="s">
        <v>165</v>
      </c>
      <c r="G12" s="9">
        <v>45554</v>
      </c>
      <c r="H12" s="6">
        <v>7</v>
      </c>
      <c r="I12" s="6" t="str">
        <f t="shared" si="0"/>
        <v/>
      </c>
    </row>
    <row r="14" spans="1:9" x14ac:dyDescent="0.3">
      <c r="A14" s="4" t="s">
        <v>16</v>
      </c>
      <c r="B14" s="5" t="s">
        <v>17</v>
      </c>
      <c r="F14" s="4" t="s">
        <v>18</v>
      </c>
      <c r="G14" s="5" t="s">
        <v>19</v>
      </c>
    </row>
    <row r="15" spans="1:9" x14ac:dyDescent="0.3">
      <c r="A15" s="6" t="s">
        <v>8</v>
      </c>
      <c r="B15" s="6" t="s">
        <v>20</v>
      </c>
      <c r="C15" s="6" t="s">
        <v>21</v>
      </c>
      <c r="D15" s="6" t="s">
        <v>22</v>
      </c>
      <c r="F15" s="6" t="s">
        <v>23</v>
      </c>
      <c r="G15" s="6" t="s">
        <v>24</v>
      </c>
      <c r="H15" s="6" t="s">
        <v>25</v>
      </c>
      <c r="I15" s="8" t="s">
        <v>26</v>
      </c>
    </row>
    <row r="16" spans="1:9" x14ac:dyDescent="0.3">
      <c r="A16" s="6" t="s">
        <v>27</v>
      </c>
      <c r="B16" s="6" t="s">
        <v>28</v>
      </c>
      <c r="C16" s="6" t="s">
        <v>29</v>
      </c>
      <c r="D16" s="6">
        <v>47</v>
      </c>
      <c r="F16" s="6" t="s">
        <v>30</v>
      </c>
      <c r="G16" s="6" t="s">
        <v>31</v>
      </c>
      <c r="H16" s="7">
        <v>8500</v>
      </c>
      <c r="I16" s="40"/>
    </row>
    <row r="17" spans="1:9" x14ac:dyDescent="0.3">
      <c r="A17" s="6" t="s">
        <v>32</v>
      </c>
      <c r="B17" s="6" t="s">
        <v>33</v>
      </c>
      <c r="C17" s="6" t="s">
        <v>34</v>
      </c>
      <c r="D17" s="6">
        <v>61</v>
      </c>
      <c r="F17" s="6" t="s">
        <v>35</v>
      </c>
      <c r="G17" s="6" t="s">
        <v>36</v>
      </c>
      <c r="H17" s="7">
        <v>42000</v>
      </c>
      <c r="I17" s="40"/>
    </row>
    <row r="18" spans="1:9" x14ac:dyDescent="0.3">
      <c r="A18" s="6" t="s">
        <v>37</v>
      </c>
      <c r="B18" s="6" t="s">
        <v>38</v>
      </c>
      <c r="C18" s="6" t="s">
        <v>39</v>
      </c>
      <c r="D18" s="6">
        <v>92</v>
      </c>
      <c r="F18" s="6" t="s">
        <v>35</v>
      </c>
      <c r="G18" s="6" t="s">
        <v>40</v>
      </c>
      <c r="H18" s="7">
        <v>48500</v>
      </c>
      <c r="I18" s="40"/>
    </row>
    <row r="19" spans="1:9" x14ac:dyDescent="0.3">
      <c r="A19" s="6" t="s">
        <v>41</v>
      </c>
      <c r="B19" s="6" t="s">
        <v>28</v>
      </c>
      <c r="C19" s="6" t="s">
        <v>29</v>
      </c>
      <c r="D19" s="6">
        <v>40</v>
      </c>
      <c r="F19" s="6" t="s">
        <v>42</v>
      </c>
      <c r="G19" s="6" t="s">
        <v>43</v>
      </c>
      <c r="H19" s="7">
        <v>16000</v>
      </c>
      <c r="I19" s="40"/>
    </row>
    <row r="20" spans="1:9" x14ac:dyDescent="0.3">
      <c r="A20" s="6" t="s">
        <v>44</v>
      </c>
      <c r="B20" s="6" t="s">
        <v>38</v>
      </c>
      <c r="C20" s="6" t="s">
        <v>29</v>
      </c>
      <c r="D20" s="6">
        <v>96</v>
      </c>
      <c r="F20" s="6" t="s">
        <v>45</v>
      </c>
      <c r="G20" s="6" t="s">
        <v>46</v>
      </c>
      <c r="H20" s="7">
        <v>39900</v>
      </c>
      <c r="I20" s="40"/>
    </row>
    <row r="21" spans="1:9" x14ac:dyDescent="0.3">
      <c r="A21" s="6" t="s">
        <v>47</v>
      </c>
      <c r="B21" s="6" t="s">
        <v>28</v>
      </c>
      <c r="C21" s="6" t="s">
        <v>34</v>
      </c>
      <c r="D21" s="6">
        <v>52</v>
      </c>
      <c r="F21" s="6" t="s">
        <v>45</v>
      </c>
      <c r="G21" s="6" t="s">
        <v>48</v>
      </c>
      <c r="H21" s="7">
        <v>12800</v>
      </c>
      <c r="I21" s="40"/>
    </row>
    <row r="22" spans="1:9" x14ac:dyDescent="0.3">
      <c r="A22" s="6" t="s">
        <v>49</v>
      </c>
      <c r="B22" s="6" t="s">
        <v>33</v>
      </c>
      <c r="C22" s="6" t="s">
        <v>34</v>
      </c>
      <c r="D22" s="6">
        <v>86</v>
      </c>
      <c r="F22" s="6" t="s">
        <v>50</v>
      </c>
      <c r="G22" s="6" t="s">
        <v>51</v>
      </c>
      <c r="H22" s="7">
        <v>24500</v>
      </c>
      <c r="I22" s="40"/>
    </row>
    <row r="23" spans="1:9" x14ac:dyDescent="0.3">
      <c r="A23" s="6" t="s">
        <v>52</v>
      </c>
      <c r="B23" s="6" t="s">
        <v>33</v>
      </c>
      <c r="C23" s="6" t="s">
        <v>34</v>
      </c>
      <c r="D23" s="6">
        <v>70</v>
      </c>
      <c r="F23" s="6" t="s">
        <v>53</v>
      </c>
      <c r="G23" s="6" t="s">
        <v>54</v>
      </c>
      <c r="H23" s="7">
        <v>27500</v>
      </c>
      <c r="I23" s="40"/>
    </row>
    <row r="24" spans="1:9" x14ac:dyDescent="0.3">
      <c r="A24" s="6" t="s">
        <v>55</v>
      </c>
      <c r="B24" s="6" t="s">
        <v>28</v>
      </c>
      <c r="C24" s="6" t="s">
        <v>39</v>
      </c>
      <c r="D24" s="6">
        <v>50</v>
      </c>
      <c r="F24" s="6" t="s">
        <v>53</v>
      </c>
      <c r="G24" s="6" t="s">
        <v>56</v>
      </c>
      <c r="H24" s="7">
        <v>32000</v>
      </c>
      <c r="I24" s="40"/>
    </row>
    <row r="25" spans="1:9" x14ac:dyDescent="0.3">
      <c r="A25" s="14" t="s">
        <v>57</v>
      </c>
      <c r="B25" s="15"/>
      <c r="C25" s="16"/>
      <c r="D25" s="6">
        <f>ROUNDUP(AVERAGEIFS(D16:D24,B16:B24,"B",C16:C24,"이산화질소"),1)</f>
        <v>72.399999999999991</v>
      </c>
      <c r="F25" s="6" t="s">
        <v>58</v>
      </c>
      <c r="G25" s="6" t="s">
        <v>59</v>
      </c>
      <c r="H25" s="7">
        <v>50000</v>
      </c>
      <c r="I25" s="40"/>
    </row>
    <row r="27" spans="1:9" x14ac:dyDescent="0.3">
      <c r="A27" s="4" t="s">
        <v>60</v>
      </c>
      <c r="B27" s="5" t="s">
        <v>171</v>
      </c>
    </row>
    <row r="28" spans="1:9" x14ac:dyDescent="0.3">
      <c r="A28" s="6" t="s">
        <v>172</v>
      </c>
      <c r="B28" s="6" t="s">
        <v>173</v>
      </c>
      <c r="C28" s="6" t="s">
        <v>174</v>
      </c>
      <c r="D28" s="8" t="s">
        <v>175</v>
      </c>
    </row>
    <row r="29" spans="1:9" x14ac:dyDescent="0.3">
      <c r="A29" s="6" t="s">
        <v>61</v>
      </c>
      <c r="B29" s="6" t="s">
        <v>176</v>
      </c>
      <c r="C29" s="6">
        <v>12022365</v>
      </c>
      <c r="D29" s="6" t="str">
        <f>LEFT(C29,4)&amp;"-"&amp;HLOOKUP(MID(C29,5,1)*1,$B$39:$D$40,2,FALSE)</f>
        <v>1202-G</v>
      </c>
    </row>
    <row r="30" spans="1:9" x14ac:dyDescent="0.3">
      <c r="A30" s="6" t="s">
        <v>63</v>
      </c>
      <c r="B30" s="6" t="s">
        <v>177</v>
      </c>
      <c r="C30" s="6">
        <v>53651015</v>
      </c>
      <c r="D30" s="6" t="str">
        <f t="shared" ref="D30:D36" si="1">LEFT(C30,4)&amp;"-"&amp;HLOOKUP(MID(C30,5,1)*1,$B$39:$D$40,2,FALSE)</f>
        <v>5365-P</v>
      </c>
    </row>
    <row r="31" spans="1:9" x14ac:dyDescent="0.3">
      <c r="A31" s="6" t="s">
        <v>64</v>
      </c>
      <c r="B31" s="6" t="s">
        <v>176</v>
      </c>
      <c r="C31" s="6">
        <v>49813438</v>
      </c>
      <c r="D31" s="6" t="str">
        <f t="shared" si="1"/>
        <v>4981-V</v>
      </c>
    </row>
    <row r="32" spans="1:9" x14ac:dyDescent="0.3">
      <c r="A32" s="6" t="s">
        <v>66</v>
      </c>
      <c r="B32" s="6" t="s">
        <v>177</v>
      </c>
      <c r="C32" s="6">
        <v>63912501</v>
      </c>
      <c r="D32" s="6" t="str">
        <f t="shared" si="1"/>
        <v>6391-G</v>
      </c>
    </row>
    <row r="33" spans="1:4" x14ac:dyDescent="0.3">
      <c r="A33" s="6" t="s">
        <v>67</v>
      </c>
      <c r="B33" s="6" t="s">
        <v>177</v>
      </c>
      <c r="C33" s="6">
        <v>79343900</v>
      </c>
      <c r="D33" s="6" t="str">
        <f t="shared" si="1"/>
        <v>7934-V</v>
      </c>
    </row>
    <row r="34" spans="1:4" x14ac:dyDescent="0.3">
      <c r="A34" s="6" t="s">
        <v>68</v>
      </c>
      <c r="B34" s="6" t="s">
        <v>176</v>
      </c>
      <c r="C34" s="6">
        <v>69301257</v>
      </c>
      <c r="D34" s="6" t="str">
        <f t="shared" si="1"/>
        <v>6930-P</v>
      </c>
    </row>
    <row r="35" spans="1:4" x14ac:dyDescent="0.3">
      <c r="A35" s="6" t="s">
        <v>69</v>
      </c>
      <c r="B35" s="6" t="s">
        <v>176</v>
      </c>
      <c r="C35" s="6">
        <v>83151824</v>
      </c>
      <c r="D35" s="6" t="str">
        <f t="shared" si="1"/>
        <v>8315-P</v>
      </c>
    </row>
    <row r="36" spans="1:4" x14ac:dyDescent="0.3">
      <c r="A36" s="6" t="s">
        <v>70</v>
      </c>
      <c r="B36" s="6" t="s">
        <v>176</v>
      </c>
      <c r="C36" s="6">
        <v>28673709</v>
      </c>
      <c r="D36" s="6" t="str">
        <f t="shared" si="1"/>
        <v>2867-V</v>
      </c>
    </row>
    <row r="38" spans="1:4" x14ac:dyDescent="0.3">
      <c r="A38" t="s">
        <v>178</v>
      </c>
    </row>
    <row r="39" spans="1:4" x14ac:dyDescent="0.3">
      <c r="A39" s="6" t="s">
        <v>179</v>
      </c>
      <c r="B39" s="6">
        <v>3</v>
      </c>
      <c r="C39" s="6">
        <v>2</v>
      </c>
      <c r="D39" s="6">
        <v>1</v>
      </c>
    </row>
    <row r="40" spans="1:4" x14ac:dyDescent="0.3">
      <c r="A40" s="6" t="s">
        <v>170</v>
      </c>
      <c r="B40" s="6" t="s">
        <v>180</v>
      </c>
      <c r="C40" s="6" t="s">
        <v>181</v>
      </c>
      <c r="D40" s="6" t="s">
        <v>182</v>
      </c>
    </row>
  </sheetData>
  <mergeCells count="2">
    <mergeCell ref="A12:C12"/>
    <mergeCell ref="A25:C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7"/>
  <sheetViews>
    <sheetView topLeftCell="A10" workbookViewId="0">
      <selection activeCell="H27" sqref="H27"/>
    </sheetView>
  </sheetViews>
  <sheetFormatPr defaultRowHeight="16.5" x14ac:dyDescent="0.3"/>
  <cols>
    <col min="1" max="1" width="15.25" bestFit="1" customWidth="1"/>
    <col min="2" max="5" width="12.375" bestFit="1" customWidth="1"/>
    <col min="6" max="6" width="13.625" bestFit="1" customWidth="1"/>
  </cols>
  <sheetData>
    <row r="1" spans="1:6" ht="20.25" x14ac:dyDescent="0.3">
      <c r="A1" s="13" t="s">
        <v>102</v>
      </c>
      <c r="B1" s="13"/>
      <c r="C1" s="13"/>
      <c r="D1" s="13"/>
      <c r="E1" s="13"/>
      <c r="F1" s="13"/>
    </row>
    <row r="3" spans="1:6" x14ac:dyDescent="0.3">
      <c r="A3" s="6" t="s">
        <v>103</v>
      </c>
      <c r="B3" s="6" t="s">
        <v>104</v>
      </c>
      <c r="C3" s="6" t="s">
        <v>105</v>
      </c>
      <c r="D3" s="6" t="s">
        <v>106</v>
      </c>
      <c r="E3" s="6" t="s">
        <v>107</v>
      </c>
      <c r="F3" s="6" t="s">
        <v>108</v>
      </c>
    </row>
    <row r="4" spans="1:6" x14ac:dyDescent="0.3">
      <c r="A4" s="6" t="s">
        <v>117</v>
      </c>
      <c r="B4" s="6" t="s">
        <v>109</v>
      </c>
      <c r="C4" s="6" t="s">
        <v>110</v>
      </c>
      <c r="D4" s="7">
        <v>1450</v>
      </c>
      <c r="E4" s="7">
        <v>300</v>
      </c>
      <c r="F4" s="7">
        <f t="shared" ref="F4:F15" si="0">D4*E4</f>
        <v>435000</v>
      </c>
    </row>
    <row r="5" spans="1:6" x14ac:dyDescent="0.3">
      <c r="A5" s="6" t="s">
        <v>117</v>
      </c>
      <c r="B5" s="6" t="s">
        <v>109</v>
      </c>
      <c r="C5" s="6" t="s">
        <v>111</v>
      </c>
      <c r="D5" s="7">
        <v>830</v>
      </c>
      <c r="E5" s="7">
        <v>2200</v>
      </c>
      <c r="F5" s="7">
        <f t="shared" si="0"/>
        <v>1826000</v>
      </c>
    </row>
    <row r="6" spans="1:6" x14ac:dyDescent="0.3">
      <c r="A6" s="6" t="s">
        <v>117</v>
      </c>
      <c r="B6" s="6" t="s">
        <v>112</v>
      </c>
      <c r="C6" s="6" t="s">
        <v>113</v>
      </c>
      <c r="D6" s="7">
        <v>370</v>
      </c>
      <c r="E6" s="7">
        <v>2500</v>
      </c>
      <c r="F6" s="7">
        <f t="shared" si="0"/>
        <v>925000</v>
      </c>
    </row>
    <row r="7" spans="1:6" x14ac:dyDescent="0.3">
      <c r="A7" s="6" t="s">
        <v>117</v>
      </c>
      <c r="B7" s="6" t="s">
        <v>114</v>
      </c>
      <c r="C7" s="6" t="s">
        <v>115</v>
      </c>
      <c r="D7" s="7">
        <v>1722</v>
      </c>
      <c r="E7" s="7">
        <v>500</v>
      </c>
      <c r="F7" s="7">
        <f t="shared" si="0"/>
        <v>861000</v>
      </c>
    </row>
    <row r="8" spans="1:6" x14ac:dyDescent="0.3">
      <c r="A8" s="6" t="s">
        <v>118</v>
      </c>
      <c r="B8" s="6" t="s">
        <v>114</v>
      </c>
      <c r="C8" s="6" t="s">
        <v>110</v>
      </c>
      <c r="D8" s="7">
        <v>1450</v>
      </c>
      <c r="E8" s="7">
        <v>600</v>
      </c>
      <c r="F8" s="7">
        <f t="shared" si="0"/>
        <v>870000</v>
      </c>
    </row>
    <row r="9" spans="1:6" x14ac:dyDescent="0.3">
      <c r="A9" s="6" t="s">
        <v>118</v>
      </c>
      <c r="B9" s="6" t="s">
        <v>114</v>
      </c>
      <c r="C9" s="6" t="s">
        <v>115</v>
      </c>
      <c r="D9" s="7">
        <v>1722</v>
      </c>
      <c r="E9" s="7">
        <v>1800</v>
      </c>
      <c r="F9" s="7">
        <f t="shared" si="0"/>
        <v>3099600</v>
      </c>
    </row>
    <row r="10" spans="1:6" x14ac:dyDescent="0.3">
      <c r="A10" s="6" t="s">
        <v>118</v>
      </c>
      <c r="B10" s="6" t="s">
        <v>109</v>
      </c>
      <c r="C10" s="6" t="s">
        <v>110</v>
      </c>
      <c r="D10" s="7">
        <v>1450</v>
      </c>
      <c r="E10" s="7">
        <v>400</v>
      </c>
      <c r="F10" s="7">
        <f t="shared" si="0"/>
        <v>580000</v>
      </c>
    </row>
    <row r="11" spans="1:6" x14ac:dyDescent="0.3">
      <c r="A11" s="6" t="s">
        <v>118</v>
      </c>
      <c r="B11" s="6" t="s">
        <v>116</v>
      </c>
      <c r="C11" s="6" t="s">
        <v>110</v>
      </c>
      <c r="D11" s="7">
        <v>1450</v>
      </c>
      <c r="E11" s="7">
        <v>2000</v>
      </c>
      <c r="F11" s="7">
        <f t="shared" si="0"/>
        <v>2900000</v>
      </c>
    </row>
    <row r="12" spans="1:6" x14ac:dyDescent="0.3">
      <c r="A12" s="6" t="s">
        <v>119</v>
      </c>
      <c r="B12" s="6" t="s">
        <v>114</v>
      </c>
      <c r="C12" s="6" t="s">
        <v>111</v>
      </c>
      <c r="D12" s="7">
        <v>830</v>
      </c>
      <c r="E12" s="7">
        <v>1200</v>
      </c>
      <c r="F12" s="7">
        <f t="shared" si="0"/>
        <v>996000</v>
      </c>
    </row>
    <row r="13" spans="1:6" x14ac:dyDescent="0.3">
      <c r="A13" s="6" t="s">
        <v>119</v>
      </c>
      <c r="B13" s="6" t="s">
        <v>112</v>
      </c>
      <c r="C13" s="6" t="s">
        <v>110</v>
      </c>
      <c r="D13" s="7">
        <v>1450</v>
      </c>
      <c r="E13" s="7">
        <v>1400</v>
      </c>
      <c r="F13" s="7">
        <f t="shared" si="0"/>
        <v>2030000</v>
      </c>
    </row>
    <row r="14" spans="1:6" x14ac:dyDescent="0.3">
      <c r="A14" s="6" t="s">
        <v>119</v>
      </c>
      <c r="B14" s="6" t="s">
        <v>116</v>
      </c>
      <c r="C14" s="6" t="s">
        <v>113</v>
      </c>
      <c r="D14" s="7">
        <v>370</v>
      </c>
      <c r="E14" s="7">
        <v>400</v>
      </c>
      <c r="F14" s="7">
        <f t="shared" si="0"/>
        <v>148000</v>
      </c>
    </row>
    <row r="15" spans="1:6" x14ac:dyDescent="0.3">
      <c r="A15" s="6" t="s">
        <v>119</v>
      </c>
      <c r="B15" s="6" t="s">
        <v>109</v>
      </c>
      <c r="C15" s="6" t="s">
        <v>115</v>
      </c>
      <c r="D15" s="7">
        <v>1722</v>
      </c>
      <c r="E15" s="7">
        <v>1700</v>
      </c>
      <c r="F15" s="7">
        <f t="shared" si="0"/>
        <v>2927400</v>
      </c>
    </row>
    <row r="19" spans="1:5" x14ac:dyDescent="0.3">
      <c r="A19" s="22" t="s">
        <v>103</v>
      </c>
      <c r="B19" t="s">
        <v>215</v>
      </c>
    </row>
    <row r="21" spans="1:5" x14ac:dyDescent="0.3">
      <c r="A21" s="22" t="s">
        <v>218</v>
      </c>
      <c r="B21" s="22" t="s">
        <v>104</v>
      </c>
    </row>
    <row r="22" spans="1:5" x14ac:dyDescent="0.3">
      <c r="A22" s="22" t="s">
        <v>105</v>
      </c>
      <c r="B22" t="s">
        <v>116</v>
      </c>
      <c r="C22" t="s">
        <v>114</v>
      </c>
      <c r="D22" t="s">
        <v>112</v>
      </c>
      <c r="E22" t="s">
        <v>109</v>
      </c>
    </row>
    <row r="23" spans="1:5" x14ac:dyDescent="0.3">
      <c r="A23" t="s">
        <v>115</v>
      </c>
      <c r="B23" s="23" t="s">
        <v>217</v>
      </c>
      <c r="C23" s="23">
        <v>1980300</v>
      </c>
      <c r="D23" s="23" t="s">
        <v>217</v>
      </c>
      <c r="E23" s="23">
        <v>2927400</v>
      </c>
    </row>
    <row r="24" spans="1:5" x14ac:dyDescent="0.3">
      <c r="A24" t="s">
        <v>111</v>
      </c>
      <c r="B24" s="23" t="s">
        <v>217</v>
      </c>
      <c r="C24" s="23">
        <v>996000</v>
      </c>
      <c r="D24" s="23" t="s">
        <v>217</v>
      </c>
      <c r="E24" s="23">
        <v>1826000</v>
      </c>
    </row>
    <row r="25" spans="1:5" x14ac:dyDescent="0.3">
      <c r="A25" t="s">
        <v>110</v>
      </c>
      <c r="B25" s="23">
        <v>2900000</v>
      </c>
      <c r="C25" s="23">
        <v>870000</v>
      </c>
      <c r="D25" s="23">
        <v>2030000</v>
      </c>
      <c r="E25" s="23">
        <v>507500</v>
      </c>
    </row>
    <row r="26" spans="1:5" x14ac:dyDescent="0.3">
      <c r="A26" t="s">
        <v>113</v>
      </c>
      <c r="B26" s="23">
        <v>148000</v>
      </c>
      <c r="C26" s="23" t="s">
        <v>217</v>
      </c>
      <c r="D26" s="23">
        <v>925000</v>
      </c>
      <c r="E26" s="23" t="s">
        <v>217</v>
      </c>
    </row>
    <row r="27" spans="1:5" x14ac:dyDescent="0.3">
      <c r="A27" t="s">
        <v>216</v>
      </c>
      <c r="B27" s="23">
        <v>1524000</v>
      </c>
      <c r="C27" s="23">
        <v>1456650</v>
      </c>
      <c r="D27" s="23">
        <v>1477500</v>
      </c>
      <c r="E27" s="23">
        <v>1442100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84512-FF25-4718-8BA0-3D580360C101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7.125" bestFit="1" customWidth="1"/>
    <col min="4" max="6" width="13" bestFit="1" customWidth="1" outlineLevel="1"/>
  </cols>
  <sheetData>
    <row r="1" spans="2:6" ht="17.25" thickBot="1" x14ac:dyDescent="0.35"/>
    <row r="2" spans="2:6" x14ac:dyDescent="0.3">
      <c r="B2" s="28" t="s">
        <v>222</v>
      </c>
      <c r="C2" s="29"/>
      <c r="D2" s="35"/>
      <c r="E2" s="35"/>
      <c r="F2" s="35"/>
    </row>
    <row r="3" spans="2:6" collapsed="1" x14ac:dyDescent="0.3">
      <c r="B3" s="27"/>
      <c r="C3" s="27"/>
      <c r="D3" s="36" t="s">
        <v>224</v>
      </c>
      <c r="E3" s="36" t="s">
        <v>219</v>
      </c>
      <c r="F3" s="36" t="s">
        <v>221</v>
      </c>
    </row>
    <row r="4" spans="2:6" ht="27" hidden="1" outlineLevel="1" x14ac:dyDescent="0.3">
      <c r="B4" s="31"/>
      <c r="C4" s="31"/>
      <c r="D4" s="24"/>
      <c r="E4" s="38" t="s">
        <v>220</v>
      </c>
      <c r="F4" s="38" t="s">
        <v>220</v>
      </c>
    </row>
    <row r="5" spans="2:6" x14ac:dyDescent="0.3">
      <c r="B5" s="32" t="s">
        <v>223</v>
      </c>
      <c r="C5" s="33"/>
      <c r="D5" s="30"/>
      <c r="E5" s="30"/>
      <c r="F5" s="30"/>
    </row>
    <row r="6" spans="2:6" outlineLevel="1" x14ac:dyDescent="0.3">
      <c r="B6" s="31"/>
      <c r="C6" s="31" t="s">
        <v>95</v>
      </c>
      <c r="D6" s="25">
        <v>200000</v>
      </c>
      <c r="E6" s="37">
        <v>250000</v>
      </c>
      <c r="F6" s="37">
        <v>150000</v>
      </c>
    </row>
    <row r="7" spans="2:6" x14ac:dyDescent="0.3">
      <c r="B7" s="32" t="s">
        <v>225</v>
      </c>
      <c r="C7" s="33"/>
      <c r="D7" s="30"/>
      <c r="E7" s="30"/>
      <c r="F7" s="30"/>
    </row>
    <row r="8" spans="2:6" ht="17.25" outlineLevel="1" thickBot="1" x14ac:dyDescent="0.35">
      <c r="B8" s="34"/>
      <c r="C8" s="34" t="s">
        <v>127</v>
      </c>
      <c r="D8" s="26">
        <v>133280000</v>
      </c>
      <c r="E8" s="26">
        <v>191380000</v>
      </c>
      <c r="F8" s="26">
        <v>75180000</v>
      </c>
    </row>
    <row r="9" spans="2:6" x14ac:dyDescent="0.3">
      <c r="B9" t="s">
        <v>226</v>
      </c>
    </row>
    <row r="10" spans="2:6" x14ac:dyDescent="0.3">
      <c r="B10" t="s">
        <v>227</v>
      </c>
    </row>
    <row r="11" spans="2:6" x14ac:dyDescent="0.3">
      <c r="B11" t="s">
        <v>228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6"/>
  <sheetViews>
    <sheetView workbookViewId="0">
      <selection activeCell="E6" sqref="E6"/>
    </sheetView>
  </sheetViews>
  <sheetFormatPr defaultRowHeight="16.5" x14ac:dyDescent="0.3"/>
  <cols>
    <col min="2" max="2" width="12.625" bestFit="1" customWidth="1"/>
    <col min="3" max="3" width="5.625" customWidth="1"/>
    <col min="5" max="5" width="12.625" bestFit="1" customWidth="1"/>
  </cols>
  <sheetData>
    <row r="1" spans="1:5" ht="20.25" x14ac:dyDescent="0.3">
      <c r="A1" s="13" t="s">
        <v>120</v>
      </c>
      <c r="B1" s="13"/>
      <c r="C1" s="13"/>
      <c r="D1" s="13"/>
      <c r="E1" s="13"/>
    </row>
    <row r="3" spans="1:5" x14ac:dyDescent="0.3">
      <c r="A3" s="6" t="s">
        <v>121</v>
      </c>
      <c r="B3" s="6" t="s">
        <v>122</v>
      </c>
      <c r="D3" s="6" t="s">
        <v>123</v>
      </c>
      <c r="E3" s="7">
        <v>43000000</v>
      </c>
    </row>
    <row r="4" spans="1:5" x14ac:dyDescent="0.3">
      <c r="A4" s="6" t="s">
        <v>95</v>
      </c>
      <c r="B4" s="7">
        <v>200000</v>
      </c>
      <c r="D4" s="6" t="s">
        <v>124</v>
      </c>
      <c r="E4" s="7">
        <v>6120000</v>
      </c>
    </row>
    <row r="5" spans="1:5" x14ac:dyDescent="0.3">
      <c r="A5" s="6" t="s">
        <v>96</v>
      </c>
      <c r="B5" s="7">
        <v>1162</v>
      </c>
      <c r="D5" s="6" t="s">
        <v>125</v>
      </c>
      <c r="E5" s="7">
        <v>50000000</v>
      </c>
    </row>
    <row r="6" spans="1:5" x14ac:dyDescent="0.3">
      <c r="A6" s="6" t="s">
        <v>126</v>
      </c>
      <c r="B6" s="7">
        <f>B4*B5</f>
        <v>232400000</v>
      </c>
      <c r="D6" s="6" t="s">
        <v>127</v>
      </c>
      <c r="E6" s="7">
        <f>B6-SUM(E3:E5)</f>
        <v>133280000</v>
      </c>
    </row>
  </sheetData>
  <scenarios current="0" sqref="E6">
    <scenario name="판매가인상" locked="1" count="1" user="user" comment="만든 사람 user 날짜 2025-12-10">
      <inputCells r="B4" val="250000" numFmtId="41"/>
    </scenario>
    <scenario name="판매가인하" locked="1" count="1" user="user" comment="만든 사람 user 날짜 2025-12-10">
      <inputCells r="B4" val="150000" numFmtId="41"/>
    </scenario>
  </scenarios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3"/>
  <sheetViews>
    <sheetView workbookViewId="0">
      <selection activeCell="C4" sqref="C4:F13"/>
    </sheetView>
  </sheetViews>
  <sheetFormatPr defaultRowHeight="16.5" x14ac:dyDescent="0.3"/>
  <cols>
    <col min="1" max="1" width="10.75" bestFit="1" customWidth="1"/>
    <col min="2" max="2" width="10.25" bestFit="1" customWidth="1"/>
    <col min="3" max="4" width="13.5" bestFit="1" customWidth="1"/>
    <col min="5" max="5" width="10.875" bestFit="1" customWidth="1"/>
    <col min="6" max="6" width="13.5" bestFit="1" customWidth="1"/>
  </cols>
  <sheetData>
    <row r="1" spans="1:6" ht="20.25" x14ac:dyDescent="0.3">
      <c r="A1" s="13" t="s">
        <v>128</v>
      </c>
      <c r="B1" s="13"/>
      <c r="C1" s="13"/>
      <c r="D1" s="13"/>
      <c r="E1" s="13"/>
      <c r="F1" s="13"/>
    </row>
    <row r="3" spans="1:6" x14ac:dyDescent="0.3">
      <c r="A3" s="6" t="s">
        <v>129</v>
      </c>
      <c r="B3" s="6" t="s">
        <v>130</v>
      </c>
      <c r="C3" s="6" t="s">
        <v>126</v>
      </c>
      <c r="D3" s="6" t="s">
        <v>131</v>
      </c>
      <c r="E3" s="6" t="s">
        <v>132</v>
      </c>
      <c r="F3" s="6" t="s">
        <v>133</v>
      </c>
    </row>
    <row r="4" spans="1:6" x14ac:dyDescent="0.3">
      <c r="A4" s="9">
        <v>42748</v>
      </c>
      <c r="B4" s="6" t="s">
        <v>134</v>
      </c>
      <c r="C4" s="39">
        <v>42016807</v>
      </c>
      <c r="D4" s="39">
        <v>25410000</v>
      </c>
      <c r="E4" s="39">
        <v>609756</v>
      </c>
      <c r="F4" s="39">
        <f>C4-D4-E4</f>
        <v>15997051</v>
      </c>
    </row>
    <row r="5" spans="1:6" x14ac:dyDescent="0.3">
      <c r="A5" s="9">
        <v>42929</v>
      </c>
      <c r="B5" s="6" t="s">
        <v>135</v>
      </c>
      <c r="C5" s="39">
        <v>35460993</v>
      </c>
      <c r="D5" s="39">
        <v>48410000</v>
      </c>
      <c r="E5" s="39">
        <v>505051</v>
      </c>
      <c r="F5" s="39">
        <f t="shared" ref="F5:F13" si="0">C5-D5-E5</f>
        <v>-13454058</v>
      </c>
    </row>
    <row r="6" spans="1:6" x14ac:dyDescent="0.3">
      <c r="A6" s="9">
        <v>43195</v>
      </c>
      <c r="B6" s="6" t="s">
        <v>136</v>
      </c>
      <c r="C6" s="39">
        <v>75471698</v>
      </c>
      <c r="D6" s="39">
        <v>16980000</v>
      </c>
      <c r="E6" s="39">
        <v>439560</v>
      </c>
      <c r="F6" s="39">
        <f t="shared" si="0"/>
        <v>58052138</v>
      </c>
    </row>
    <row r="7" spans="1:6" x14ac:dyDescent="0.3">
      <c r="A7" s="9">
        <v>43226</v>
      </c>
      <c r="B7" s="6" t="s">
        <v>137</v>
      </c>
      <c r="C7" s="39">
        <v>54794521</v>
      </c>
      <c r="D7" s="39">
        <v>22070000</v>
      </c>
      <c r="E7" s="39">
        <v>384615</v>
      </c>
      <c r="F7" s="39">
        <f t="shared" si="0"/>
        <v>32339906</v>
      </c>
    </row>
    <row r="8" spans="1:6" x14ac:dyDescent="0.3">
      <c r="A8" s="9">
        <v>43316</v>
      </c>
      <c r="B8" s="6" t="s">
        <v>138</v>
      </c>
      <c r="C8" s="39">
        <v>44943820</v>
      </c>
      <c r="D8" s="39">
        <v>14380000</v>
      </c>
      <c r="E8" s="39">
        <v>421053</v>
      </c>
      <c r="F8" s="39">
        <f t="shared" si="0"/>
        <v>30142767</v>
      </c>
    </row>
    <row r="9" spans="1:6" x14ac:dyDescent="0.3">
      <c r="A9" s="9">
        <v>43683</v>
      </c>
      <c r="B9" s="6" t="s">
        <v>139</v>
      </c>
      <c r="C9" s="39">
        <v>36585366</v>
      </c>
      <c r="D9" s="39">
        <v>45410000</v>
      </c>
      <c r="E9" s="39">
        <v>357143</v>
      </c>
      <c r="F9" s="39">
        <f t="shared" si="0"/>
        <v>-9181777</v>
      </c>
    </row>
    <row r="10" spans="1:6" x14ac:dyDescent="0.3">
      <c r="A10" s="9">
        <v>43721</v>
      </c>
      <c r="B10" s="6" t="s">
        <v>140</v>
      </c>
      <c r="C10" s="39">
        <v>57692308</v>
      </c>
      <c r="D10" s="39">
        <v>22300000</v>
      </c>
      <c r="E10" s="39">
        <v>322581</v>
      </c>
      <c r="F10" s="39">
        <f t="shared" si="0"/>
        <v>35069727</v>
      </c>
    </row>
    <row r="11" spans="1:6" x14ac:dyDescent="0.3">
      <c r="A11" s="9">
        <v>43991</v>
      </c>
      <c r="B11" s="6" t="s">
        <v>141</v>
      </c>
      <c r="C11" s="39">
        <v>31746032</v>
      </c>
      <c r="D11" s="39">
        <v>22070000</v>
      </c>
      <c r="E11" s="39">
        <v>202020</v>
      </c>
      <c r="F11" s="39">
        <f t="shared" si="0"/>
        <v>9474012</v>
      </c>
    </row>
    <row r="12" spans="1:6" x14ac:dyDescent="0.3">
      <c r="A12" s="9">
        <v>44173</v>
      </c>
      <c r="B12" s="6" t="s">
        <v>142</v>
      </c>
      <c r="C12" s="39">
        <v>21505376</v>
      </c>
      <c r="D12" s="39">
        <v>21600000</v>
      </c>
      <c r="E12" s="39">
        <v>240964</v>
      </c>
      <c r="F12" s="39">
        <f t="shared" si="0"/>
        <v>-335588</v>
      </c>
    </row>
    <row r="13" spans="1:6" x14ac:dyDescent="0.3">
      <c r="A13" s="9">
        <v>44267</v>
      </c>
      <c r="B13" s="6" t="s">
        <v>143</v>
      </c>
      <c r="C13" s="39">
        <v>7751938</v>
      </c>
      <c r="D13" s="39">
        <v>45730000</v>
      </c>
      <c r="E13" s="39">
        <v>116279</v>
      </c>
      <c r="F13" s="39">
        <f t="shared" si="0"/>
        <v>-38094341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순이익">
                <anchor moveWithCells="1" sizeWithCells="1">
                  <from>
                    <xdr:col>2</xdr:col>
                    <xdr:colOff>0</xdr:colOff>
                    <xdr:row>14</xdr:row>
                    <xdr:rowOff>0</xdr:rowOff>
                  </from>
                  <to>
                    <xdr:col>3</xdr:col>
                    <xdr:colOff>9525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L21" sqref="L21"/>
    </sheetView>
  </sheetViews>
  <sheetFormatPr defaultRowHeight="16.5" x14ac:dyDescent="0.3"/>
  <cols>
    <col min="1" max="1" width="10.375" bestFit="1" customWidth="1"/>
  </cols>
  <sheetData>
    <row r="1" spans="1:5" ht="20.25" x14ac:dyDescent="0.3">
      <c r="A1" s="13" t="s">
        <v>144</v>
      </c>
      <c r="B1" s="13"/>
      <c r="C1" s="13"/>
      <c r="D1" s="13"/>
      <c r="E1" s="13"/>
    </row>
    <row r="2" spans="1:5" x14ac:dyDescent="0.3">
      <c r="E2" s="10" t="s">
        <v>155</v>
      </c>
    </row>
    <row r="3" spans="1:5" x14ac:dyDescent="0.3">
      <c r="A3" s="6" t="s">
        <v>145</v>
      </c>
      <c r="B3" s="6" t="s">
        <v>146</v>
      </c>
      <c r="C3" s="6" t="s">
        <v>147</v>
      </c>
      <c r="D3" s="6" t="s">
        <v>148</v>
      </c>
      <c r="E3" s="6" t="s">
        <v>149</v>
      </c>
    </row>
    <row r="4" spans="1:5" x14ac:dyDescent="0.3">
      <c r="A4" s="6" t="s">
        <v>150</v>
      </c>
      <c r="B4" s="11">
        <v>1417</v>
      </c>
      <c r="C4" s="11">
        <v>2633</v>
      </c>
      <c r="D4" s="11">
        <v>2434</v>
      </c>
      <c r="E4" s="12">
        <f>SUM(B4:D4)/SUM($B$4:$D$8)</f>
        <v>0.39601783423929643</v>
      </c>
    </row>
    <row r="5" spans="1:5" x14ac:dyDescent="0.3">
      <c r="A5" s="6" t="s">
        <v>151</v>
      </c>
      <c r="B5" s="11">
        <v>730</v>
      </c>
      <c r="C5" s="11">
        <v>1282</v>
      </c>
      <c r="D5" s="11">
        <v>1026</v>
      </c>
      <c r="E5" s="12">
        <f>SUM(B5:D5)/SUM($B$4:$D$8)</f>
        <v>0.18554938007695596</v>
      </c>
    </row>
    <row r="6" spans="1:5" x14ac:dyDescent="0.3">
      <c r="A6" s="6" t="s">
        <v>152</v>
      </c>
      <c r="B6" s="11">
        <v>821</v>
      </c>
      <c r="C6" s="11">
        <v>1282</v>
      </c>
      <c r="D6" s="11">
        <v>1218</v>
      </c>
      <c r="E6" s="12">
        <f>SUM(B6:D6)/SUM($B$4:$D$8)</f>
        <v>0.20283393391559273</v>
      </c>
    </row>
    <row r="7" spans="1:5" x14ac:dyDescent="0.3">
      <c r="A7" s="6" t="s">
        <v>153</v>
      </c>
      <c r="B7" s="11">
        <v>328</v>
      </c>
      <c r="C7" s="11">
        <v>784</v>
      </c>
      <c r="D7" s="11">
        <v>496</v>
      </c>
      <c r="E7" s="12">
        <f>SUM(B7:D7)/SUM($B$4:$D$8)</f>
        <v>9.8210468454162342E-2</v>
      </c>
    </row>
    <row r="8" spans="1:5" x14ac:dyDescent="0.3">
      <c r="A8" s="6" t="s">
        <v>154</v>
      </c>
      <c r="B8" s="11">
        <v>264</v>
      </c>
      <c r="C8" s="11">
        <v>941</v>
      </c>
      <c r="D8" s="11">
        <v>717</v>
      </c>
      <c r="E8" s="12">
        <f>SUM(B8:D8)/SUM($B$4:$D$8)</f>
        <v>0.11738838331399255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이익금</vt:lpstr>
      <vt:lpstr>판매가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2025-12-10T13:42:27Z</dcterms:modified>
</cp:coreProperties>
</file>