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21132" yWindow="1152" windowWidth="14388" windowHeight="18384" activeTab="1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0" l="1"/>
  <c r="I17" i="10"/>
  <c r="I18" i="10"/>
  <c r="I19" i="10"/>
  <c r="I20" i="10"/>
  <c r="I21" i="10"/>
  <c r="I22" i="10"/>
  <c r="I23" i="10"/>
  <c r="I24" i="10"/>
  <c r="I25" i="10"/>
  <c r="I16" i="10"/>
  <c r="D25" i="10"/>
  <c r="I10" i="10"/>
  <c r="I11" i="10"/>
  <c r="I12" i="10"/>
  <c r="I6" i="10"/>
  <c r="I7" i="10"/>
  <c r="I8" i="10"/>
  <c r="I9" i="10"/>
  <c r="I4" i="10"/>
  <c r="I5" i="10"/>
  <c r="I3" i="10"/>
  <c r="D12" i="10"/>
  <c r="F5" i="7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<sst xmlns="http://schemas.openxmlformats.org/spreadsheetml/2006/main" count="350" uniqueCount="229">
  <si>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</si>
  <si>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</si>
  <si>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</si>
  <si>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</si>
  <si>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</si>
  <si>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</si>
  <si>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</si>
  <si>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</si>
  <si>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</si>
  <si>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</si>
  <si>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</si>
  <si>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</si>
  <si>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</si>
  <si>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</si>
  <si>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</si>
  <si>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</si>
  <si>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</si>
  <si>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</si>
  <si>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</si>
  <si>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</si>
  <si>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</si>
  <si>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</si>
  <si>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</si>
  <si>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</si>
  <si>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</si>
  <si>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</si>
  <si>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</si>
  <si>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</si>
  <si>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</si>
  <si>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</si>
  <si>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</si>
  <si>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</si>
  <si>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</si>
  <si>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</si>
  <si>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</si>
  <si>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</si>
  <si>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</si>
  <si>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</si>
  <si>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</si>
  <si>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</si>
  <si>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</si>
  <si>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</si>
  <si>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</si>
  <si>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</si>
  <si>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</si>
  <si>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</si>
  <si>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</si>
  <si>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</si>
  <si>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</si>
  <si>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</si>
  <si>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</si>
  <si>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</si>
  <si>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</si>
  <si>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</si>
  <si>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</si>
  <si>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</si>
  <si>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</si>
  <si>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</si>
  <si>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</si>
  <si>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</si>
  <si>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</si>
  <si>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</si>
  <si>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</si>
  <si>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</si>
  <si>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</si>
  <si>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</si>
  <si>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</si>
  <si>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</si>
  <si>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</si>
  <si>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</si>
  <si>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</si>
  <si>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</si>
  <si>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</si>
  <si>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</si>
  <si>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</si>
  <si>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</si>
  <si>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</si>
  <si>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</si>
  <si>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</si>
  <si>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</si>
  <si>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</si>
  <si>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</si>
  <si>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</si>
  <si>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</si>
  <si>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</si>
  <si>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</si>
  <si>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</si>
  <si>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</si>
  <si>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</si>
  <si>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</si>
  <si>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</si>
  <si>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</si>
  <si>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</si>
  <si>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</si>
  <si>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</si>
  <si>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</si>
  <si>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</si>
  <si>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</si>
  <si>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</si>
  <si>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</si>
  <si>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</si>
  <si>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</si>
  <si>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</si>
  <si>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</si>
  <si>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</si>
  <si>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</si>
  <si>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</si>
  <si>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</si>
  <si>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</si>
  <si>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</si>
  <si>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</si>
  <si>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</si>
  <si>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</si>
  <si>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</si>
  <si>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</si>
  <si>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</si>
  <si>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</si>
  <si>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</si>
  <si>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</si>
  <si>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</si>
  <si>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</si>
  <si>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</si>
  <si>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</si>
  <si>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</si>
  <si>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</si>
  <si>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</si>
  <si>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</si>
  <si>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</si>
  <si>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</si>
  <si>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</si>
  <si>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</si>
  <si>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</si>
  <si>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</si>
  <si>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</si>
  <si>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</si>
  <si>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</si>
  <si>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</si>
  <si>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</si>
  <si>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</si>
  <si>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</si>
  <si>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</si>
  <si>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</si>
  <si>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</si>
  <si>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</si>
  <si>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</si>
  <si>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</si>
  <si>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</si>
  <si>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</si>
  <si>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</si>
  <si>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</si>
  <si>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</si>
  <si>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</si>
  <si>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</si>
  <si>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</si>
  <si>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</si>
  <si>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</si>
  <si>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</si>
  <si>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</si>
  <si>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</si>
  <si>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</si>
  <si>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</si>
  <si>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</si>
  <si>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</si>
  <si>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</si>
  <si>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</si>
  <si>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</si>
  <si>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</si>
  <si>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</si>
  <si>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</si>
  <si>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</si>
  <si>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</si>
  <si>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</si>
  <si>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</si>
  <si>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</si>
  <si>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</si>
  <si>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</si>
  <si>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</si>
  <si>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</si>
  <si>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</si>
  <si>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</si>
  <si>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</si>
  <si>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</si>
  <si>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</si>
  <si>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</si>
  <si>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</si>
  <si>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</si>
  <si>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</si>
  <si>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</si>
  <si>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</si>
  <si>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</si>
  <si>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</si>
  <si>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</si>
  <si>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</si>
  <si>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</si>
  <si>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com1-174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</si>
  <si>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</si>
  <si>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</si>
  <si>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</si>
  <si>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</si>
  <si>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</si>
  <si>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</si>
  <si>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</si>
  <si>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</si>
  <si>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</si>
  <si>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</si>
  <si>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</si>
  <si>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</si>
  <si>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</si>
  <si>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</si>
  <si>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</si>
  <si>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</si>
  <si>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</si>
  <si>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</si>
  <si>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</si>
  <si>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</si>
  <si>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</si>
  <si>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</si>
  <si>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</si>
  <si>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</si>
  <si>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</si>
  <si>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User 날짜 2025-04-19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</si>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</sst>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5"/>
      <color theme="3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0" borderId="8" xfId="4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255151"/>
        <c:axId val="1706280111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706280111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6255151"/>
        <c:crosses val="max"/>
        <c:crossBetween val="between"/>
        <c:majorUnit val="0.1"/>
      </c:valAx>
      <c:catAx>
        <c:axId val="17062551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280111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14</xdr:row>
          <xdr:rowOff>22860</xdr:rowOff>
        </xdr:from>
        <xdr:to>
          <xdr:col>2</xdr:col>
          <xdr:colOff>1013460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38100</xdr:colOff>
      <xdr:row>14</xdr:row>
      <xdr:rowOff>38100</xdr:rowOff>
    </xdr:from>
    <xdr:to>
      <xdr:col>3</xdr:col>
      <xdr:colOff>1013460</xdr:colOff>
      <xdr:row>15</xdr:row>
      <xdr:rowOff>213360</xdr:rowOff>
    </xdr:to>
    <xdr:sp macro="[0]!회계" textlink="">
      <xdr:nvSpPr>
        <xdr:cNvPr id="2" name="모서리가 둥근 직사각형 1"/>
        <xdr:cNvSpPr/>
      </xdr:nvSpPr>
      <xdr:spPr>
        <a:xfrm>
          <a:off x="2659380" y="3177540"/>
          <a:ext cx="975360" cy="3962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6.448761342595" createdVersion="6" refreshedVersion="6" minRefreshableVersion="3" recordCount="12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3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10" sqref="A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4">
      <c r="A5" s="1" t="s">
        <v>194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4">
      <c r="A6" s="1" t="s">
        <v>190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4">
      <c r="A7" s="1" t="s">
        <v>191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4">
      <c r="A8" s="1" t="s">
        <v>192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4">
      <c r="A9" s="1" t="s">
        <v>193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L4" sqref="L4"/>
    </sheetView>
  </sheetViews>
  <sheetFormatPr defaultRowHeight="17.399999999999999" x14ac:dyDescent="0.4"/>
  <cols>
    <col min="1" max="1" width="16.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41" t="s">
        <v>89</v>
      </c>
      <c r="B1" s="41"/>
      <c r="C1" s="41"/>
      <c r="D1" s="41"/>
      <c r="E1" s="41"/>
      <c r="F1" s="41"/>
    </row>
    <row r="2" spans="1:6" ht="18" thickTop="1" x14ac:dyDescent="0.4"/>
    <row r="3" spans="1:6" x14ac:dyDescent="0.4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4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4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4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4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4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4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4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4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4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5" workbookViewId="0">
      <selection activeCell="A3" sqref="A3:G19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7" t="s">
        <v>90</v>
      </c>
      <c r="B1" s="37"/>
      <c r="C1" s="37"/>
      <c r="D1" s="37"/>
      <c r="E1" s="37"/>
      <c r="F1" s="37"/>
      <c r="G1" s="37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17" t="s">
        <v>211</v>
      </c>
      <c r="B22" t="s">
        <v>212</v>
      </c>
    </row>
    <row r="23" spans="1:7" x14ac:dyDescent="0.4">
      <c r="A23" s="17" t="s">
        <v>213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9" workbookViewId="0">
      <selection activeCell="G33" sqref="G33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 MONTH(G3)=8), "여름휴가", "")</f>
        <v/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 MONTH(G4)=8), "여름휴가", "")</f>
        <v/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>IF(OR(MONTH(G10)=7, MONTH(G10)=8), "여름휴가", "")</f>
        <v/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38" t="s">
        <v>15</v>
      </c>
      <c r="B12" s="39"/>
      <c r="C12" s="40"/>
      <c r="D12" s="7">
        <f>SUMIF(A3:A11,"유연탄",D3:D11) / 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36" t="str">
        <f>IF(SUM(H16:H25)&gt;=250000, "위험", IF(SUM(H16:H25)&lt;250000, "주의", ""))</f>
        <v>위험</v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36" t="str">
        <f t="shared" ref="I17:I25" si="1">IF(SUM(H17:H26)&gt;=250000, "위험", IF(SUM(H17:H26)&lt;250000, "주의", ""))</f>
        <v>위험</v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36" t="str">
        <f t="shared" si="1"/>
        <v>위험</v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36" t="str">
        <f t="shared" si="1"/>
        <v>주의</v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36" t="str">
        <f t="shared" si="1"/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36" t="str">
        <f t="shared" si="1"/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36" t="str">
        <f t="shared" si="1"/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36" t="str">
        <f t="shared" si="1"/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36" t="str">
        <f t="shared" si="1"/>
        <v>주의</v>
      </c>
    </row>
    <row r="25" spans="1:9" x14ac:dyDescent="0.4">
      <c r="A25" s="38" t="s">
        <v>57</v>
      </c>
      <c r="B25" s="39"/>
      <c r="C25" s="40"/>
      <c r="D25" s="6">
        <f>ROUNDUP(AVERAGEIFS(D16:D24,B16:B24,"B", C16:C24, "이산화질소"),1)</f>
        <v>72.399999999999991</v>
      </c>
      <c r="F25" s="6" t="s">
        <v>58</v>
      </c>
      <c r="G25" s="6" t="s">
        <v>59</v>
      </c>
      <c r="H25" s="8">
        <v>50000</v>
      </c>
      <c r="I25" s="36" t="str">
        <f t="shared" si="1"/>
        <v>주의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</f>
        <v>1202</v>
      </c>
    </row>
    <row r="30" spans="1:9" x14ac:dyDescent="0.4">
      <c r="A30" s="6" t="s">
        <v>63</v>
      </c>
      <c r="B30" s="6" t="s">
        <v>177</v>
      </c>
      <c r="C30" s="6">
        <v>53651015</v>
      </c>
      <c r="D30" s="6"/>
    </row>
    <row r="31" spans="1:9" x14ac:dyDescent="0.4">
      <c r="A31" s="6" t="s">
        <v>64</v>
      </c>
      <c r="B31" s="6" t="s">
        <v>176</v>
      </c>
      <c r="C31" s="6">
        <v>49813438</v>
      </c>
      <c r="D31" s="6"/>
    </row>
    <row r="32" spans="1:9" x14ac:dyDescent="0.4">
      <c r="A32" s="6" t="s">
        <v>66</v>
      </c>
      <c r="B32" s="6" t="s">
        <v>177</v>
      </c>
      <c r="C32" s="6">
        <v>63912501</v>
      </c>
      <c r="D32" s="6"/>
    </row>
    <row r="33" spans="1:4" x14ac:dyDescent="0.4">
      <c r="A33" s="6" t="s">
        <v>67</v>
      </c>
      <c r="B33" s="6" t="s">
        <v>177</v>
      </c>
      <c r="C33" s="6">
        <v>79343900</v>
      </c>
      <c r="D33" s="6"/>
    </row>
    <row r="34" spans="1:4" x14ac:dyDescent="0.4">
      <c r="A34" s="6" t="s">
        <v>68</v>
      </c>
      <c r="B34" s="6" t="s">
        <v>176</v>
      </c>
      <c r="C34" s="6">
        <v>69301257</v>
      </c>
      <c r="D34" s="6"/>
    </row>
    <row r="35" spans="1:4" x14ac:dyDescent="0.4">
      <c r="A35" s="6" t="s">
        <v>69</v>
      </c>
      <c r="B35" s="6" t="s">
        <v>176</v>
      </c>
      <c r="C35" s="6">
        <v>83151824</v>
      </c>
      <c r="D35" s="6"/>
    </row>
    <row r="36" spans="1:4" x14ac:dyDescent="0.4">
      <c r="A36" s="6" t="s">
        <v>70</v>
      </c>
      <c r="B36" s="6" t="s">
        <v>176</v>
      </c>
      <c r="C36" s="6">
        <v>28673709</v>
      </c>
      <c r="D36" s="6"/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0" workbookViewId="0">
      <selection activeCell="J21" sqref="J21"/>
    </sheetView>
  </sheetViews>
  <sheetFormatPr defaultRowHeight="17.399999999999999" x14ac:dyDescent="0.4"/>
  <cols>
    <col min="1" max="1" width="14.19921875" customWidth="1"/>
    <col min="2" max="2" width="10" customWidth="1"/>
    <col min="3" max="3" width="10.3984375" customWidth="1"/>
    <col min="4" max="5" width="10" customWidth="1"/>
    <col min="6" max="6" width="10.69921875" bestFit="1" customWidth="1"/>
  </cols>
  <sheetData>
    <row r="1" spans="1:6" ht="21" x14ac:dyDescent="0.4">
      <c r="A1" s="37" t="s">
        <v>102</v>
      </c>
      <c r="B1" s="37"/>
      <c r="C1" s="37"/>
      <c r="D1" s="37"/>
      <c r="E1" s="37"/>
      <c r="F1" s="37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8" t="s">
        <v>103</v>
      </c>
      <c r="B19" t="s">
        <v>215</v>
      </c>
    </row>
    <row r="21" spans="1:5" x14ac:dyDescent="0.4">
      <c r="A21" s="18" t="s">
        <v>217</v>
      </c>
      <c r="B21" s="18" t="s">
        <v>104</v>
      </c>
    </row>
    <row r="22" spans="1:5" x14ac:dyDescent="0.4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9" t="s">
        <v>218</v>
      </c>
      <c r="C23" s="19">
        <v>1980300</v>
      </c>
      <c r="D23" s="19" t="s">
        <v>218</v>
      </c>
      <c r="E23" s="19">
        <v>2927400</v>
      </c>
    </row>
    <row r="24" spans="1:5" x14ac:dyDescent="0.4">
      <c r="A24" t="s">
        <v>111</v>
      </c>
      <c r="B24" s="19" t="s">
        <v>218</v>
      </c>
      <c r="C24" s="19">
        <v>996000</v>
      </c>
      <c r="D24" s="19" t="s">
        <v>218</v>
      </c>
      <c r="E24" s="19">
        <v>1826000</v>
      </c>
    </row>
    <row r="25" spans="1:5" x14ac:dyDescent="0.4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4">
      <c r="A26" t="s">
        <v>113</v>
      </c>
      <c r="B26" s="19">
        <v>148000</v>
      </c>
      <c r="C26" s="19" t="s">
        <v>218</v>
      </c>
      <c r="D26" s="19">
        <v>925000</v>
      </c>
      <c r="E26" s="19" t="s">
        <v>218</v>
      </c>
    </row>
    <row r="27" spans="1:5" x14ac:dyDescent="0.4">
      <c r="A27" t="s">
        <v>216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customWidth="1"/>
    <col min="4" max="6" width="12.796875" bestFit="1" customWidth="1" outlineLevel="1"/>
  </cols>
  <sheetData>
    <row r="1" spans="2:6" ht="18" thickBot="1" x14ac:dyDescent="0.45"/>
    <row r="2" spans="2:6" x14ac:dyDescent="0.4">
      <c r="B2" s="24" t="s">
        <v>222</v>
      </c>
      <c r="C2" s="25"/>
      <c r="D2" s="31"/>
      <c r="E2" s="31"/>
      <c r="F2" s="31"/>
    </row>
    <row r="3" spans="2:6" collapsed="1" x14ac:dyDescent="0.4">
      <c r="B3" s="23"/>
      <c r="C3" s="23"/>
      <c r="D3" s="32" t="s">
        <v>224</v>
      </c>
      <c r="E3" s="32" t="s">
        <v>219</v>
      </c>
      <c r="F3" s="32" t="s">
        <v>221</v>
      </c>
    </row>
    <row r="4" spans="2:6" ht="46.8" hidden="1" outlineLevel="1" x14ac:dyDescent="0.4">
      <c r="B4" s="27"/>
      <c r="C4" s="27"/>
      <c r="D4" s="20"/>
      <c r="E4" s="34" t="s">
        <v>220</v>
      </c>
      <c r="F4" s="34" t="s">
        <v>220</v>
      </c>
    </row>
    <row r="5" spans="2:6" x14ac:dyDescent="0.4">
      <c r="B5" s="28" t="s">
        <v>223</v>
      </c>
      <c r="C5" s="29"/>
      <c r="D5" s="26"/>
      <c r="E5" s="26"/>
      <c r="F5" s="26"/>
    </row>
    <row r="6" spans="2:6" outlineLevel="1" x14ac:dyDescent="0.4">
      <c r="B6" s="27"/>
      <c r="C6" s="27" t="s">
        <v>95</v>
      </c>
      <c r="D6" s="21">
        <v>200000</v>
      </c>
      <c r="E6" s="33">
        <v>250000</v>
      </c>
      <c r="F6" s="33">
        <v>150000</v>
      </c>
    </row>
    <row r="7" spans="2:6" x14ac:dyDescent="0.4">
      <c r="B7" s="28" t="s">
        <v>225</v>
      </c>
      <c r="C7" s="29"/>
      <c r="D7" s="26"/>
      <c r="E7" s="26"/>
      <c r="F7" s="26"/>
    </row>
    <row r="8" spans="2:6" ht="18" outlineLevel="1" thickBot="1" x14ac:dyDescent="0.45">
      <c r="B8" s="30"/>
      <c r="C8" s="30" t="s">
        <v>127</v>
      </c>
      <c r="D8" s="22">
        <v>133280000</v>
      </c>
      <c r="E8" s="22">
        <v>191380000</v>
      </c>
      <c r="F8" s="22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7" t="s">
        <v>120</v>
      </c>
      <c r="B1" s="37"/>
      <c r="C1" s="37"/>
      <c r="D1" s="37"/>
      <c r="E1" s="37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1" sqref="E6">
    <scenario name="판매가인상" locked="1" count="1" user="User" comment="만든 사람 User 날짜 2025-04-19">
      <inputCells r="B4" val="250000" numFmtId="41"/>
    </scenario>
    <scenario name="판매가인하" locked="1" count="1" user="User" comment="만든 사람 User 날짜 2025-04-19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workbookViewId="0">
      <selection activeCell="F18" sqref="F18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35">
        <v>42016807</v>
      </c>
      <c r="D4" s="35">
        <v>25410000</v>
      </c>
      <c r="E4" s="35">
        <v>609756</v>
      </c>
      <c r="F4" s="35">
        <f>C4-D4-E4</f>
        <v>15997051</v>
      </c>
    </row>
    <row r="5" spans="1:6" x14ac:dyDescent="0.4">
      <c r="A5" s="10">
        <v>42929</v>
      </c>
      <c r="B5" s="6" t="s">
        <v>135</v>
      </c>
      <c r="C5" s="35">
        <v>35460993</v>
      </c>
      <c r="D5" s="35">
        <v>48410000</v>
      </c>
      <c r="E5" s="35">
        <v>505051</v>
      </c>
      <c r="F5" s="35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35">
        <v>75471698</v>
      </c>
      <c r="D6" s="35">
        <v>16980000</v>
      </c>
      <c r="E6" s="35">
        <v>439560</v>
      </c>
      <c r="F6" s="35">
        <f t="shared" si="0"/>
        <v>58052138</v>
      </c>
    </row>
    <row r="7" spans="1:6" x14ac:dyDescent="0.4">
      <c r="A7" s="10">
        <v>43226</v>
      </c>
      <c r="B7" s="6" t="s">
        <v>137</v>
      </c>
      <c r="C7" s="35">
        <v>54794521</v>
      </c>
      <c r="D7" s="35">
        <v>22070000</v>
      </c>
      <c r="E7" s="35">
        <v>384615</v>
      </c>
      <c r="F7" s="35">
        <f t="shared" si="0"/>
        <v>32339906</v>
      </c>
    </row>
    <row r="8" spans="1:6" x14ac:dyDescent="0.4">
      <c r="A8" s="10">
        <v>43316</v>
      </c>
      <c r="B8" s="6" t="s">
        <v>138</v>
      </c>
      <c r="C8" s="35">
        <v>44943820</v>
      </c>
      <c r="D8" s="35">
        <v>14380000</v>
      </c>
      <c r="E8" s="35">
        <v>421053</v>
      </c>
      <c r="F8" s="35">
        <f t="shared" si="0"/>
        <v>30142767</v>
      </c>
    </row>
    <row r="9" spans="1:6" x14ac:dyDescent="0.4">
      <c r="A9" s="10">
        <v>43683</v>
      </c>
      <c r="B9" s="6" t="s">
        <v>139</v>
      </c>
      <c r="C9" s="35">
        <v>36585366</v>
      </c>
      <c r="D9" s="35">
        <v>45410000</v>
      </c>
      <c r="E9" s="35">
        <v>357143</v>
      </c>
      <c r="F9" s="35">
        <f t="shared" si="0"/>
        <v>-9181777</v>
      </c>
    </row>
    <row r="10" spans="1:6" x14ac:dyDescent="0.4">
      <c r="A10" s="10">
        <v>43721</v>
      </c>
      <c r="B10" s="6" t="s">
        <v>140</v>
      </c>
      <c r="C10" s="35">
        <v>57692308</v>
      </c>
      <c r="D10" s="35">
        <v>22300000</v>
      </c>
      <c r="E10" s="35">
        <v>322581</v>
      </c>
      <c r="F10" s="35">
        <f t="shared" si="0"/>
        <v>35069727</v>
      </c>
    </row>
    <row r="11" spans="1:6" x14ac:dyDescent="0.4">
      <c r="A11" s="10">
        <v>43991</v>
      </c>
      <c r="B11" s="6" t="s">
        <v>141</v>
      </c>
      <c r="C11" s="35">
        <v>31746032</v>
      </c>
      <c r="D11" s="35">
        <v>22070000</v>
      </c>
      <c r="E11" s="35">
        <v>202020</v>
      </c>
      <c r="F11" s="35">
        <f t="shared" si="0"/>
        <v>9474012</v>
      </c>
    </row>
    <row r="12" spans="1:6" x14ac:dyDescent="0.4">
      <c r="A12" s="10">
        <v>44173</v>
      </c>
      <c r="B12" s="6" t="s">
        <v>142</v>
      </c>
      <c r="C12" s="35">
        <v>21505376</v>
      </c>
      <c r="D12" s="35">
        <v>21600000</v>
      </c>
      <c r="E12" s="35">
        <v>240964</v>
      </c>
      <c r="F12" s="35">
        <f t="shared" si="0"/>
        <v>-335588</v>
      </c>
    </row>
    <row r="13" spans="1:6" x14ac:dyDescent="0.4">
      <c r="A13" s="10">
        <v>44267</v>
      </c>
      <c r="B13" s="6" t="s">
        <v>143</v>
      </c>
      <c r="C13" s="35">
        <v>7751938</v>
      </c>
      <c r="D13" s="35">
        <v>45730000</v>
      </c>
      <c r="E13" s="35">
        <v>116279</v>
      </c>
      <c r="F13" s="3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15240</xdr:colOff>
                    <xdr:row>14</xdr:row>
                    <xdr:rowOff>22860</xdr:rowOff>
                  </from>
                  <to>
                    <xdr:col>2</xdr:col>
                    <xdr:colOff>1013460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7" workbookViewId="0">
      <selection activeCell="I19" sqref="I19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7" t="s">
        <v>144</v>
      </c>
      <c r="B1" s="37"/>
      <c r="C1" s="37"/>
      <c r="D1" s="37"/>
      <c r="E1" s="37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2025-04-19T02:12:03Z</dcterms:modified>
</cp:coreProperties>
</file>