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inky\Desktop\컴활2급실기_학습자료\03 기본모의고사\"/>
    </mc:Choice>
  </mc:AlternateContent>
  <xr:revisionPtr revIDLastSave="0" documentId="13_ncr:1_{D577989A-A4C3-4FFC-9F5E-57C510F19EA4}" xr6:coauthVersionLast="36" xr6:coauthVersionMax="47" xr10:uidLastSave="{00000000-0000-0000-0000-000000000000}"/>
  <bookViews>
    <workbookView xWindow="0" yWindow="0" windowWidth="23040" windowHeight="8976" activeTab="1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2" sheetId="14" r:id="rId7"/>
    <sheet name="분석작업-2" sheetId="6" r:id="rId8"/>
    <sheet name="분석작업-3" sheetId="10" r:id="rId9"/>
    <sheet name="시나리오 요약" sheetId="16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_FilterDatabase" localSheetId="5" hidden="1">'분석작업-1'!$A$3:$I$16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2" l="1"/>
  <c r="J18" i="2"/>
  <c r="J19" i="2"/>
  <c r="J20" i="2"/>
  <c r="J21" i="2"/>
  <c r="J22" i="2"/>
  <c r="J23" i="2"/>
  <c r="J16" i="2"/>
  <c r="A37" i="2" l="1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3" i="2"/>
  <c r="C4" i="2"/>
  <c r="C5" i="2"/>
  <c r="C6" i="2"/>
  <c r="C7" i="2"/>
  <c r="C8" i="2"/>
  <c r="C9" i="2"/>
  <c r="C10" i="2"/>
  <c r="C11" i="2"/>
  <c r="C12" i="2"/>
  <c r="G5" i="12"/>
  <c r="G6" i="12"/>
  <c r="G7" i="12"/>
  <c r="G8" i="12"/>
  <c r="G9" i="12"/>
  <c r="G4" i="12"/>
  <c r="G19" i="5" l="1"/>
  <c r="G17" i="5"/>
  <c r="G10" i="5"/>
  <c r="G6" i="5"/>
  <c r="F20" i="5"/>
  <c r="E20" i="5"/>
  <c r="F18" i="5"/>
  <c r="E18" i="5"/>
  <c r="F11" i="5"/>
  <c r="E11" i="5"/>
  <c r="F7" i="5"/>
  <c r="E7" i="5"/>
  <c r="A15" i="9"/>
  <c r="I5" i="8" l="1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 s="1"/>
  <c r="F7" i="10" s="1"/>
  <c r="D8" i="10"/>
  <c r="E8" i="10" s="1"/>
  <c r="F8" i="10" s="1"/>
  <c r="D9" i="10"/>
  <c r="E9" i="10" s="1"/>
  <c r="F9" i="10" s="1"/>
  <c r="D10" i="10"/>
  <c r="E10" i="10" s="1"/>
  <c r="F10" i="10" s="1"/>
  <c r="D11" i="10"/>
  <c r="E11" i="10" s="1"/>
  <c r="F11" i="10" s="1"/>
  <c r="D12" i="10"/>
  <c r="E12" i="10" s="1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<sst xmlns="http://schemas.openxmlformats.org/spreadsheetml/2006/main" count="529" uniqueCount="329">
  <si>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</si>
  <si>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</si>
  <si>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</si>
  <si>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</si>
  <si>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</si>
  <si>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</si>
  <si>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</si>
  <si>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</si>
  <si>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</si>
  <si>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</si>
  <si>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</si>
  <si>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</si>
  <si>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</si>
  <si>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</si>
  <si>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</si>
  <si>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</si>
  <si>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</si>
  <si>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</si>
  <si>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</si>
  <si>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</si>
  <si>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</si>
  <si>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</si>
  <si>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</si>
  <si>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</si>
  <si>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</si>
  <si>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</si>
  <si>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</si>
  <si>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</si>
  <si>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</si>
  <si>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</si>
  <si>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</si>
  <si>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</si>
  <si>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</si>
  <si>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</si>
  <si>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</si>
  <si>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</si>
  <si>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</si>
  <si>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</si>
  <si>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</si>
  <si>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</si>
  <si>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</si>
  <si>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</si>
  <si>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</si>
  <si>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</si>
  <si>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</si>
  <si>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</si>
  <si>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</si>
  <si>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</si>
  <si>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</si>
  <si>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</si>
  <si>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</si>
  <si>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</si>
  <si>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</si>
  <si>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</si>
  <si>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</si>
  <si>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</si>
  <si>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</si>
  <si>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</si>
  <si>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</si>
  <si>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</si>
  <si>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</si>
  <si>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</si>
  <si>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</si>
  <si>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</si>
  <si>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</si>
  <si>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</si>
  <si>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</si>
  <si>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</si>
  <si>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</si>
  <si>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</si>
  <si>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</si>
  <si>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</si>
  <si>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</si>
  <si>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</si>
  <si>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</si>
  <si>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</si>
  <si>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</si>
  <si>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</si>
  <si>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</si>
  <si>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</si>
  <si>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</si>
  <si>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</si>
  <si>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</si>
  <si>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</si>
  <si>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</si>
  <si>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</si>
  <si>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</si>
  <si>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</si>
  <si>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</si>
  <si>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</si>
  <si>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</si>
  <si>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</si>
  <si>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</si>
  <si>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</si>
  <si>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</si>
  <si>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</si>
  <si>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</si>
  <si>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</si>
  <si>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</si>
  <si>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</si>
  <si>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</si>
  <si>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</si>
  <si>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</si>
  <si>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</si>
  <si>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</si>
  <si>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</si>
  <si>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</si>
  <si>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</si>
  <si>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</si>
  <si>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</si>
  <si>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</si>
  <si>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</si>
  <si>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</si>
  <si>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</si>
  <si>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</si>
  <si>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</si>
  <si>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</si>
  <si>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</si>
  <si>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</si>
  <si>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</si>
  <si>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</si>
  <si>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</si>
  <si>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</si>
  <si>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</si>
  <si>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</si>
  <si>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</si>
  <si>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</si>
  <si>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</si>
  <si>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</si>
  <si>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</si>
  <si>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</si>
  <si>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</si>
  <si>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</si>
  <si>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</si>
  <si>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</si>
  <si>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</si>
  <si>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</si>
  <si>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</si>
  <si>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</si>
  <si>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</si>
  <si>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</si>
  <si>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</si>
  <si>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</si>
  <si>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</si>
  <si>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</si>
  <si>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</si>
  <si>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</si>
  <si>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</si>
  <si>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</si>
  <si>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</si>
  <si>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</si>
  <si>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</si>
  <si>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</si>
  <si>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</si>
  <si>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</si>
  <si>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</si>
  <si>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</si>
  <si>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</si>
  <si>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</si>
  <si>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</si>
  <si>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</si>
  <si>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</si>
  <si>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</si>
  <si>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</si>
  <si>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</si>
  <si>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</si>
  <si>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</si>
  <si>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</si>
  <si>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</si>
  <si>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</si>
  <si>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</si>
  <si>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</si>
  <si>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</si>
  <si>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</si>
  <si>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</si>
  <si>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</si>
  <si>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</si>
  <si>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</si>
  <si>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</si>
  <si>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</si>
  <si>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</si>
  <si>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</si>
  <si>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</si>
  <si>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</si>
  <si>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</si>
  <si>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</si>
  <si>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</si>
  <si>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</si>
  <si>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</si>
  <si>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</si>
  <si>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</si>
  <si>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</si>
  <si>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</si>
  <si>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</si>
  <si>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</si>
  <si>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</si>
  <si>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</si>
  <si>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</si>
  <si>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</si>
  <si>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</si>
  <si>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</si>
  <si>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</si>
  <si>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</si>
  <si>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</si>
  <si>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</si>
  <si>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</si>
  <si>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</si>
  <si>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</si>
  <si>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</si>
  <si>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</si>
  <si>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</si>
  <si>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</si>
  <si>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</si>
  <si>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</si>
  <si>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</si>
  <si>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</si>
  <si>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</si>
  <si>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</si>
  <si>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</si>
  <si>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</si>
  <si>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</si>
  <si>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</si>
  <si>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</si>
  <si>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</si>
  <si>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</si>
  <si>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</si>
  <si>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</si>
  <si>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</si>
  <si>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</si>
  <si>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</si>
  <si>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</si>
  <si>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</si>
  <si>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</si>
  <si>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</si>
  <si>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</si>
  <si>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</si>
  <si>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</si>
  <si>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</si>
  <si>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</si>
  <si>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</si>
  <si>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</si>
  <si>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</si>
  <si>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</si>
  <si>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</si>
  <si>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</si>
  <si>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</si>
  <si>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</si>
  <si>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</si>
  <si>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</si>
  <si>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</si>
  <si>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</si>
  <si>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</si>
  <si>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</si>
  <si>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</si>
  <si>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</si>
  <si>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</si>
  <si>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</si>
  <si>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</si>
  <si>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</si>
  <si>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</si>
  <si>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</si>
  <si>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</si>
  <si>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</si>
  <si>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</si>
  <si>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</si>
  <si>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</si>
  <si>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</si>
  <si>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</si>
  <si>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</si>
  <si>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</si>
  <si>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</si>
  <si>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</si>
  <si>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</si>
  <si>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</si>
  <si>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</si>
  <si>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</si>
  <si>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</si>
  <si>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</si>
  <si>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H102</t>
    <phoneticPr fontId="1" type="noConversion"/>
  </si>
  <si>
    <t>H101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</si>
  <si>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</si>
  <si>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</si>
  <si>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</si>
  <si>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</si>
  <si>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</si>
  <si>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</si>
  <si>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</si>
  <si>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</si>
  <si>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</si>
  <si>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</si>
  <si>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</si>
  <si>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</si>
  <si>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</si>
  <si>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</si>
  <si>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</si>
  <si>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</si>
  <si>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</si>
  <si>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</si>
  <si>
    <t>차월이월</t>
    <phoneticPr fontId="1" type="noConversion"/>
  </si>
  <si>
    <t>&lt;=50</t>
    <phoneticPr fontId="1" type="noConversion"/>
  </si>
  <si>
    <t>매출평균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</si>
  <si>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</si>
  <si>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</si>
  <si>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</si>
  <si>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</si>
  <si>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</si>
  <si>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</si>
  <si>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</si>
  <si>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</si>
  <si>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</si>
  <si>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</si>
  <si>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</si>
  <si>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</si>
  <si>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  <phoneticPr fontId="1" type="noConversion"/>
  </si>
  <si>
    <t>상여급비율</t>
  </si>
  <si>
    <t>공제계비율</t>
  </si>
  <si>
    <t>이지형부장</t>
  </si>
  <si>
    <t>오지명부장</t>
  </si>
  <si>
    <t>상여급/공제계비율인하</t>
  </si>
  <si>
    <t>만든 사람 pinky 날짜 2025-07-13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</si>
  <si>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</si>
  <si>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</si>
  <si>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</si>
  <si>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</si>
  <si>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</si>
  <si>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</si>
  <si>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</si>
  <si>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</si>
  <si>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만든 사람 pinky 날짜 2025-07-13
수정한 사람 pinky 날짜 2025-07-13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</si>
</sst>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7" borderId="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(차트작업!$B$4:$B$7,차트작업!$B$9,차트작업!$B$10,차트작업!$B$12)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(차트작업!$E$4:$E$7,차트작업!$E$9,차트작업!$E$10,차트작업!$E$12)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(차트작업!$B$4:$B$7,차트작업!$B$9,차트작업!$B$10,차트작업!$B$12)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(차트작업!$F$4:$F$7,차트작업!$F$9,차트작업!$F$10,차트작업!$F$12)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02-43AA-B31C-2EC6C230C0C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(차트작업!$B$4:$B$7,차트작업!$B$9,차트작업!$B$10,차트작업!$B$12)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(차트작업!$G$4:$G$7,차트작업!$G$9,차트작업!$G$10,차트작업!$G$12)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2-43AA-B31C-2EC6C230C0C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(차트작업!$B$4:$B$7,차트작업!$B$9,차트작업!$B$10,차트작업!$B$12)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(차트작업!$H$4:$H$7,차트작업!$H$9,차트작업!$H$10,차트작업!$H$12)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02-43AA-B31C-2EC6C230C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  <c:extLst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</xdr:colOff>
          <xdr:row>10</xdr:row>
          <xdr:rowOff>38100</xdr:rowOff>
        </xdr:from>
        <xdr:to>
          <xdr:col>2</xdr:col>
          <xdr:colOff>815340</xdr:colOff>
          <xdr:row>11</xdr:row>
          <xdr:rowOff>198120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A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22860</xdr:colOff>
      <xdr:row>10</xdr:row>
      <xdr:rowOff>15240</xdr:rowOff>
    </xdr:from>
    <xdr:to>
      <xdr:col>5</xdr:col>
      <xdr:colOff>716280</xdr:colOff>
      <xdr:row>11</xdr:row>
      <xdr:rowOff>182880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2872740" y="2270760"/>
          <a:ext cx="1417320" cy="3886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nky" refreshedDate="45851.921347800926" createdVersion="6" refreshedVersion="6" minRefreshableVersion="3" recordCount="8" xr:uid="{0D5A7727-79DF-43C4-83DB-44DB5215D187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4993EA-9A9C-4141-9F9C-16F073071CA9}" name="피벗 테이블2" cacheId="0" applyNumberFormats="0" applyBorderFormats="0" applyFontFormats="0" applyPatternFormats="0" applyAlignmentFormats="0" applyWidthHeightFormats="1" dataCaption="값" missingCaption="#" updatedVersion="6" minRefreshableVersion="3" useAutoFormatting="1" itemPrintTitles="1" createdVersion="6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G9"/>
  <sheetViews>
    <sheetView workbookViewId="0">
      <selection activeCell="G9" sqref="G9"/>
    </sheetView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 t="s">
        <v>271</v>
      </c>
      <c r="B3" s="2" t="s">
        <v>272</v>
      </c>
      <c r="C3" s="2" t="s">
        <v>273</v>
      </c>
      <c r="D3" s="2" t="s">
        <v>274</v>
      </c>
      <c r="E3" s="2" t="s">
        <v>275</v>
      </c>
      <c r="F3" s="2" t="s">
        <v>276</v>
      </c>
      <c r="G3" s="2" t="s">
        <v>277</v>
      </c>
    </row>
    <row r="4" spans="1:7" x14ac:dyDescent="0.4">
      <c r="A4" s="2" t="s">
        <v>279</v>
      </c>
      <c r="B4" s="2" t="s">
        <v>284</v>
      </c>
      <c r="C4" s="2" t="s">
        <v>290</v>
      </c>
      <c r="D4" s="2" t="s">
        <v>296</v>
      </c>
      <c r="E4" s="3">
        <v>42431</v>
      </c>
      <c r="F4" s="1">
        <v>430000</v>
      </c>
      <c r="G4" s="2">
        <v>570</v>
      </c>
    </row>
    <row r="5" spans="1:7" x14ac:dyDescent="0.4">
      <c r="A5" s="2" t="s">
        <v>278</v>
      </c>
      <c r="B5" s="2" t="s">
        <v>285</v>
      </c>
      <c r="C5" s="2" t="s">
        <v>291</v>
      </c>
      <c r="D5" s="2" t="s">
        <v>297</v>
      </c>
      <c r="E5" s="3">
        <v>42831</v>
      </c>
      <c r="F5" s="1">
        <v>230000</v>
      </c>
      <c r="G5" s="2">
        <v>450</v>
      </c>
    </row>
    <row r="6" spans="1:7" x14ac:dyDescent="0.4">
      <c r="A6" s="2" t="s">
        <v>280</v>
      </c>
      <c r="B6" s="2" t="s">
        <v>286</v>
      </c>
      <c r="C6" s="2" t="s">
        <v>292</v>
      </c>
      <c r="D6" s="2" t="s">
        <v>297</v>
      </c>
      <c r="E6" s="3">
        <v>42876</v>
      </c>
      <c r="F6" s="1">
        <v>275000</v>
      </c>
      <c r="G6" s="2">
        <v>450</v>
      </c>
    </row>
    <row r="7" spans="1:7" x14ac:dyDescent="0.4">
      <c r="A7" s="2" t="s">
        <v>281</v>
      </c>
      <c r="B7" s="2" t="s">
        <v>287</v>
      </c>
      <c r="C7" s="2" t="s">
        <v>293</v>
      </c>
      <c r="D7" s="2" t="s">
        <v>297</v>
      </c>
      <c r="E7" s="3">
        <v>43129</v>
      </c>
      <c r="F7" s="1">
        <v>326000</v>
      </c>
      <c r="G7" s="2">
        <v>380</v>
      </c>
    </row>
    <row r="8" spans="1:7" x14ac:dyDescent="0.4">
      <c r="A8" s="2" t="s">
        <v>282</v>
      </c>
      <c r="B8" s="2" t="s">
        <v>288</v>
      </c>
      <c r="C8" s="2" t="s">
        <v>294</v>
      </c>
      <c r="D8" s="2" t="s">
        <v>296</v>
      </c>
      <c r="E8" s="3">
        <v>43385</v>
      </c>
      <c r="F8" s="1">
        <v>125000</v>
      </c>
      <c r="G8" s="2">
        <v>120</v>
      </c>
    </row>
    <row r="9" spans="1:7" x14ac:dyDescent="0.4">
      <c r="A9" s="2" t="s">
        <v>283</v>
      </c>
      <c r="B9" s="2" t="s">
        <v>289</v>
      </c>
      <c r="C9" s="2" t="s">
        <v>295</v>
      </c>
      <c r="D9" s="2" t="s">
        <v>296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2"/>
  <dimension ref="A1:G10"/>
  <sheetViews>
    <sheetView tabSelected="1" workbookViewId="0">
      <selection sqref="A1:XFD1"/>
    </sheetView>
  </sheetViews>
  <sheetFormatPr defaultRowHeight="17.399999999999999" x14ac:dyDescent="0.4"/>
  <cols>
    <col min="4" max="4" width="13.296875" bestFit="1" customWidth="1"/>
    <col min="6" max="6" width="13.296875" bestFit="1" customWidth="1"/>
  </cols>
  <sheetData>
    <row r="1" spans="1:7" ht="25.05" customHeight="1" thickBot="1" x14ac:dyDescent="0.45">
      <c r="A1" s="17" t="s">
        <v>93</v>
      </c>
      <c r="B1" s="17"/>
      <c r="C1" s="17"/>
      <c r="D1" s="17"/>
      <c r="E1" s="17"/>
      <c r="F1" s="17"/>
      <c r="G1" s="17"/>
    </row>
    <row r="2" spans="1:7" ht="18.600000000000001" thickTop="1" thickBot="1" x14ac:dyDescent="0.45"/>
    <row r="3" spans="1:7" x14ac:dyDescent="0.4">
      <c r="A3" s="20" t="s">
        <v>94</v>
      </c>
      <c r="B3" s="21" t="s">
        <v>95</v>
      </c>
      <c r="C3" s="21" t="s">
        <v>96</v>
      </c>
      <c r="D3" s="21" t="s">
        <v>97</v>
      </c>
      <c r="E3" s="21" t="s">
        <v>98</v>
      </c>
      <c r="F3" s="21" t="s">
        <v>99</v>
      </c>
      <c r="G3" s="22" t="s">
        <v>100</v>
      </c>
    </row>
    <row r="4" spans="1:7" x14ac:dyDescent="0.4">
      <c r="A4" s="23" t="s">
        <v>101</v>
      </c>
      <c r="B4" s="14">
        <v>200</v>
      </c>
      <c r="C4" s="14">
        <v>220</v>
      </c>
      <c r="D4" s="18">
        <v>26400000</v>
      </c>
      <c r="E4" s="19">
        <v>0.1</v>
      </c>
      <c r="F4" s="18">
        <v>23760000</v>
      </c>
      <c r="G4" s="24">
        <v>1.1000000000000001</v>
      </c>
    </row>
    <row r="5" spans="1:7" x14ac:dyDescent="0.4">
      <c r="A5" s="23" t="s">
        <v>64</v>
      </c>
      <c r="B5" s="14">
        <v>150</v>
      </c>
      <c r="C5" s="14">
        <v>120</v>
      </c>
      <c r="D5" s="18">
        <v>14400000</v>
      </c>
      <c r="E5" s="19">
        <v>0</v>
      </c>
      <c r="F5" s="18">
        <v>14400000</v>
      </c>
      <c r="G5" s="24">
        <v>0.8</v>
      </c>
    </row>
    <row r="6" spans="1:7" x14ac:dyDescent="0.4">
      <c r="A6" s="23" t="s">
        <v>102</v>
      </c>
      <c r="B6" s="14">
        <v>120</v>
      </c>
      <c r="C6" s="14">
        <v>100</v>
      </c>
      <c r="D6" s="18">
        <v>12000000</v>
      </c>
      <c r="E6" s="19">
        <v>0</v>
      </c>
      <c r="F6" s="18">
        <v>12000000</v>
      </c>
      <c r="G6" s="24">
        <v>0.83</v>
      </c>
    </row>
    <row r="7" spans="1:7" x14ac:dyDescent="0.4">
      <c r="A7" s="23" t="s">
        <v>103</v>
      </c>
      <c r="B7" s="14">
        <v>300</v>
      </c>
      <c r="C7" s="14">
        <v>220</v>
      </c>
      <c r="D7" s="18">
        <v>66000000</v>
      </c>
      <c r="E7" s="19">
        <v>0.2</v>
      </c>
      <c r="F7" s="18">
        <v>52800000</v>
      </c>
      <c r="G7" s="24">
        <v>0.73</v>
      </c>
    </row>
    <row r="8" spans="1:7" x14ac:dyDescent="0.4">
      <c r="A8" s="23" t="s">
        <v>104</v>
      </c>
      <c r="B8" s="14">
        <v>200</v>
      </c>
      <c r="C8" s="14">
        <v>210</v>
      </c>
      <c r="D8" s="18">
        <v>63000000</v>
      </c>
      <c r="E8" s="19">
        <v>0.2</v>
      </c>
      <c r="F8" s="18">
        <v>50400000</v>
      </c>
      <c r="G8" s="24">
        <v>1.05</v>
      </c>
    </row>
    <row r="9" spans="1:7" x14ac:dyDescent="0.4">
      <c r="A9" s="23" t="s">
        <v>105</v>
      </c>
      <c r="B9" s="14">
        <v>150</v>
      </c>
      <c r="C9" s="14">
        <v>150</v>
      </c>
      <c r="D9" s="18">
        <v>45000000</v>
      </c>
      <c r="E9" s="19">
        <v>0.15</v>
      </c>
      <c r="F9" s="18">
        <v>38250000</v>
      </c>
      <c r="G9" s="24">
        <v>1</v>
      </c>
    </row>
    <row r="10" spans="1:7" ht="18" thickBot="1" x14ac:dyDescent="0.45">
      <c r="A10" s="25" t="s">
        <v>106</v>
      </c>
      <c r="B10" s="26">
        <v>1120</v>
      </c>
      <c r="C10" s="26">
        <v>1020</v>
      </c>
      <c r="D10" s="27">
        <v>226800000</v>
      </c>
      <c r="E10" s="28"/>
      <c r="F10" s="27">
        <v>191610000</v>
      </c>
      <c r="G10" s="29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sheetPr codeName="Sheet3"/>
  <dimension ref="A1:K12"/>
  <sheetViews>
    <sheetView workbookViewId="0">
      <selection activeCell="A5" sqref="A5:K12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60" t="s">
        <v>107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61" t="s">
        <v>108</v>
      </c>
      <c r="B3" s="61" t="s">
        <v>109</v>
      </c>
      <c r="C3" s="61"/>
      <c r="D3" s="61"/>
      <c r="E3" s="61"/>
      <c r="F3" s="61"/>
      <c r="G3" s="61"/>
      <c r="H3" s="61"/>
      <c r="I3" s="61"/>
      <c r="J3" s="61"/>
      <c r="K3" s="61"/>
    </row>
    <row r="4" spans="1:11" x14ac:dyDescent="0.4">
      <c r="A4" s="61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sheetPr codeName="Sheet4"/>
  <dimension ref="A1:I21"/>
  <sheetViews>
    <sheetView workbookViewId="0">
      <selection activeCell="F5" sqref="F5"/>
    </sheetView>
  </sheetViews>
  <sheetFormatPr defaultRowHeight="17.399999999999999" x14ac:dyDescent="0.4"/>
  <cols>
    <col min="1" max="1" width="9.19921875" bestFit="1" customWidth="1"/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60" t="s">
        <v>111</v>
      </c>
      <c r="B1" s="60"/>
      <c r="C1" s="60"/>
      <c r="D1" s="60"/>
      <c r="E1" s="60"/>
      <c r="F1" s="60"/>
      <c r="G1" s="60"/>
      <c r="H1" s="60"/>
      <c r="I1" s="60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">
      <c r="A14" s="30" t="s">
        <v>300</v>
      </c>
      <c r="B14" s="30" t="s">
        <v>298</v>
      </c>
    </row>
    <row r="15" spans="1:9" x14ac:dyDescent="0.4">
      <c r="A15" s="31" t="b">
        <f>F4&gt;=AVERAGE($F$4:$F$12)</f>
        <v>1</v>
      </c>
      <c r="B15" s="30" t="s">
        <v>299</v>
      </c>
    </row>
    <row r="17" spans="1:9" x14ac:dyDescent="0.4">
      <c r="A17" s="32"/>
      <c r="B17" s="32"/>
      <c r="C17" s="32"/>
      <c r="D17" s="32"/>
      <c r="E17" s="32"/>
      <c r="F17" s="32"/>
      <c r="G17" s="32"/>
      <c r="H17" s="32"/>
      <c r="I17" s="33"/>
    </row>
    <row r="18" spans="1:9" x14ac:dyDescent="0.4">
      <c r="A18" s="14" t="s">
        <v>112</v>
      </c>
      <c r="B18" s="14" t="s">
        <v>113</v>
      </c>
      <c r="C18" s="14" t="s">
        <v>114</v>
      </c>
      <c r="D18" s="14" t="s">
        <v>115</v>
      </c>
      <c r="E18" s="14" t="s">
        <v>116</v>
      </c>
      <c r="F18" s="14" t="s">
        <v>117</v>
      </c>
      <c r="G18" s="14" t="s">
        <v>118</v>
      </c>
      <c r="H18" s="14" t="s">
        <v>119</v>
      </c>
      <c r="I18" s="14" t="s">
        <v>120</v>
      </c>
    </row>
    <row r="19" spans="1:9" x14ac:dyDescent="0.4">
      <c r="A19" s="14" t="s">
        <v>121</v>
      </c>
      <c r="B19" s="14" t="s">
        <v>122</v>
      </c>
      <c r="C19" s="15">
        <v>55</v>
      </c>
      <c r="D19" s="15">
        <v>1150</v>
      </c>
      <c r="E19" s="15">
        <v>1196000</v>
      </c>
      <c r="F19" s="15">
        <v>1190</v>
      </c>
      <c r="G19" s="15">
        <v>1646008</v>
      </c>
      <c r="H19" s="15">
        <v>15</v>
      </c>
      <c r="I19" s="15">
        <v>408408</v>
      </c>
    </row>
    <row r="20" spans="1:9" x14ac:dyDescent="0.4">
      <c r="A20" s="14" t="s">
        <v>124</v>
      </c>
      <c r="B20" s="14" t="s">
        <v>122</v>
      </c>
      <c r="C20" s="15">
        <v>135</v>
      </c>
      <c r="D20" s="15">
        <v>1080</v>
      </c>
      <c r="E20" s="15">
        <v>1123200</v>
      </c>
      <c r="F20" s="15">
        <v>1210</v>
      </c>
      <c r="G20" s="15">
        <v>1673672</v>
      </c>
      <c r="H20" s="15">
        <v>5</v>
      </c>
      <c r="I20" s="15">
        <v>415272</v>
      </c>
    </row>
    <row r="21" spans="1:9" x14ac:dyDescent="0.4">
      <c r="A21" s="14" t="s">
        <v>124</v>
      </c>
      <c r="B21" s="14" t="s">
        <v>125</v>
      </c>
      <c r="C21" s="15">
        <v>2</v>
      </c>
      <c r="D21" s="15">
        <v>1300</v>
      </c>
      <c r="E21" s="15">
        <v>1430000</v>
      </c>
      <c r="F21" s="15">
        <v>1302</v>
      </c>
      <c r="G21" s="15">
        <v>1904826</v>
      </c>
      <c r="H21" s="15">
        <v>0</v>
      </c>
      <c r="I21" s="15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5"/>
  <dimension ref="A1:K37"/>
  <sheetViews>
    <sheetView topLeftCell="A16" workbookViewId="0">
      <selection activeCell="J16" sqref="J16:J23"/>
    </sheetView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247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246</v>
      </c>
      <c r="H2" s="6" t="s">
        <v>244</v>
      </c>
      <c r="I2" s="8" t="s">
        <v>245</v>
      </c>
    </row>
    <row r="3" spans="1:10" x14ac:dyDescent="0.4">
      <c r="A3" s="6" t="s">
        <v>15</v>
      </c>
      <c r="B3" s="6" t="s">
        <v>16</v>
      </c>
      <c r="C3" s="6" t="str">
        <f>_xlfn.IFS(MID(A3,3,1)="1", "개발", MID(A3,3,1)="2", "홍보", TRUE, "무역")</f>
        <v>개발</v>
      </c>
      <c r="D3" s="7">
        <v>700</v>
      </c>
      <c r="E3" s="7">
        <v>600</v>
      </c>
      <c r="G3" s="6" t="s">
        <v>248</v>
      </c>
      <c r="H3" s="10">
        <v>45447</v>
      </c>
      <c r="I3" s="6" t="str">
        <f>IF(MOD(DAY(H3),5)=0,"야간","주간")</f>
        <v>주간</v>
      </c>
    </row>
    <row r="4" spans="1:10" x14ac:dyDescent="0.4">
      <c r="A4" s="6" t="s">
        <v>17</v>
      </c>
      <c r="B4" s="6" t="s">
        <v>18</v>
      </c>
      <c r="C4" s="16" t="str">
        <f t="shared" ref="C4:C12" si="0">_xlfn.IFS(MID(A4,3,1)="1", "개발", MID(A4,3,1)="2", "홍보", TRUE, "무역")</f>
        <v>홍보</v>
      </c>
      <c r="D4" s="7">
        <v>650</v>
      </c>
      <c r="E4" s="7">
        <v>900</v>
      </c>
      <c r="G4" s="6" t="s">
        <v>249</v>
      </c>
      <c r="H4" s="10">
        <v>45448</v>
      </c>
      <c r="I4" s="16" t="str">
        <f t="shared" ref="I4:I12" si="1">IF(MOD(DAY(H4),5)=0,"야간","주간")</f>
        <v>야간</v>
      </c>
    </row>
    <row r="5" spans="1:10" x14ac:dyDescent="0.4">
      <c r="A5" s="6" t="s">
        <v>19</v>
      </c>
      <c r="B5" s="6" t="s">
        <v>20</v>
      </c>
      <c r="C5" s="16" t="str">
        <f t="shared" si="0"/>
        <v>무역</v>
      </c>
      <c r="D5" s="7">
        <v>560</v>
      </c>
      <c r="E5" s="7">
        <v>550</v>
      </c>
      <c r="G5" s="6" t="s">
        <v>250</v>
      </c>
      <c r="H5" s="10">
        <v>45449</v>
      </c>
      <c r="I5" s="16" t="str">
        <f t="shared" si="1"/>
        <v>주간</v>
      </c>
    </row>
    <row r="6" spans="1:10" x14ac:dyDescent="0.4">
      <c r="A6" s="6" t="s">
        <v>270</v>
      </c>
      <c r="B6" s="6" t="s">
        <v>21</v>
      </c>
      <c r="C6" s="16" t="str">
        <f t="shared" si="0"/>
        <v>무역</v>
      </c>
      <c r="D6" s="7">
        <v>430</v>
      </c>
      <c r="E6" s="7">
        <v>600</v>
      </c>
      <c r="G6" s="6" t="s">
        <v>251</v>
      </c>
      <c r="H6" s="10">
        <v>45453</v>
      </c>
      <c r="I6" s="16" t="str">
        <f t="shared" si="1"/>
        <v>야간</v>
      </c>
    </row>
    <row r="7" spans="1:10" x14ac:dyDescent="0.4">
      <c r="A7" s="6" t="s">
        <v>267</v>
      </c>
      <c r="B7" s="6" t="s">
        <v>22</v>
      </c>
      <c r="C7" s="16" t="str">
        <f t="shared" si="0"/>
        <v>홍보</v>
      </c>
      <c r="D7" s="7">
        <v>1260</v>
      </c>
      <c r="E7" s="7">
        <v>1250</v>
      </c>
      <c r="G7" s="6" t="s">
        <v>252</v>
      </c>
      <c r="H7" s="10">
        <v>45456</v>
      </c>
      <c r="I7" s="16" t="str">
        <f t="shared" si="1"/>
        <v>주간</v>
      </c>
    </row>
    <row r="8" spans="1:10" x14ac:dyDescent="0.4">
      <c r="A8" s="6" t="s">
        <v>23</v>
      </c>
      <c r="B8" s="6" t="s">
        <v>24</v>
      </c>
      <c r="C8" s="16" t="str">
        <f t="shared" si="0"/>
        <v>개발</v>
      </c>
      <c r="D8" s="7">
        <v>980</v>
      </c>
      <c r="E8" s="7">
        <v>1000</v>
      </c>
      <c r="G8" s="6" t="s">
        <v>253</v>
      </c>
      <c r="H8" s="10">
        <v>45457</v>
      </c>
      <c r="I8" s="16" t="str">
        <f t="shared" si="1"/>
        <v>주간</v>
      </c>
    </row>
    <row r="9" spans="1:10" x14ac:dyDescent="0.4">
      <c r="A9" s="6" t="s">
        <v>25</v>
      </c>
      <c r="B9" s="6" t="s">
        <v>26</v>
      </c>
      <c r="C9" s="16" t="str">
        <f t="shared" si="0"/>
        <v>홍보</v>
      </c>
      <c r="D9" s="7">
        <v>850</v>
      </c>
      <c r="E9" s="7">
        <v>550</v>
      </c>
      <c r="G9" s="6" t="s">
        <v>254</v>
      </c>
      <c r="H9" s="10">
        <v>45458</v>
      </c>
      <c r="I9" s="16" t="str">
        <f t="shared" si="1"/>
        <v>야간</v>
      </c>
    </row>
    <row r="10" spans="1:10" x14ac:dyDescent="0.4">
      <c r="A10" s="6" t="s">
        <v>27</v>
      </c>
      <c r="B10" s="6" t="s">
        <v>28</v>
      </c>
      <c r="C10" s="16" t="str">
        <f t="shared" si="0"/>
        <v>개발</v>
      </c>
      <c r="D10" s="7">
        <v>800</v>
      </c>
      <c r="E10" s="7">
        <v>1000</v>
      </c>
      <c r="G10" s="6" t="s">
        <v>255</v>
      </c>
      <c r="H10" s="10">
        <v>45460</v>
      </c>
      <c r="I10" s="16" t="str">
        <f t="shared" si="1"/>
        <v>주간</v>
      </c>
    </row>
    <row r="11" spans="1:10" x14ac:dyDescent="0.4">
      <c r="A11" s="6" t="s">
        <v>269</v>
      </c>
      <c r="B11" s="6" t="s">
        <v>29</v>
      </c>
      <c r="C11" s="16" t="str">
        <f t="shared" si="0"/>
        <v>무역</v>
      </c>
      <c r="D11" s="7">
        <v>600</v>
      </c>
      <c r="E11" s="7">
        <v>800</v>
      </c>
      <c r="G11" s="6" t="s">
        <v>256</v>
      </c>
      <c r="H11" s="10">
        <v>45463</v>
      </c>
      <c r="I11" s="16" t="str">
        <f t="shared" si="1"/>
        <v>야간</v>
      </c>
    </row>
    <row r="12" spans="1:10" x14ac:dyDescent="0.4">
      <c r="A12" s="6" t="s">
        <v>268</v>
      </c>
      <c r="B12" s="6" t="s">
        <v>30</v>
      </c>
      <c r="C12" s="16" t="str">
        <f t="shared" si="0"/>
        <v>개발</v>
      </c>
      <c r="D12" s="7">
        <v>700</v>
      </c>
      <c r="E12" s="7">
        <v>900</v>
      </c>
      <c r="G12" s="6" t="s">
        <v>257</v>
      </c>
      <c r="H12" s="10">
        <v>45464</v>
      </c>
      <c r="I12" s="16" t="str">
        <f t="shared" si="1"/>
        <v>주간</v>
      </c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PROPER(LEFT(C16,3))&amp;YEAR(D16)</f>
        <v>Glo2015</v>
      </c>
      <c r="G16" s="6" t="s">
        <v>61</v>
      </c>
      <c r="H16" s="6" t="s">
        <v>62</v>
      </c>
      <c r="I16" s="6">
        <v>100</v>
      </c>
      <c r="J16" s="7">
        <f xml:space="preserve"> I16*HLOOKUP(G16&amp;RIGHT(H16,1), $G$26:$K$27, 2, FALSE)</f>
        <v>960000</v>
      </c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16" t="str">
        <f t="shared" ref="E17:E23" si="2">PROPER(LEFT(C17,3))&amp;YEAR(D17)</f>
        <v>Bel2022</v>
      </c>
      <c r="G17" s="6" t="s">
        <v>61</v>
      </c>
      <c r="H17" s="6" t="s">
        <v>63</v>
      </c>
      <c r="I17" s="6">
        <v>80</v>
      </c>
      <c r="J17" s="40">
        <f t="shared" ref="J17:J23" si="3" xml:space="preserve"> I17*HLOOKUP(G17&amp;RIGHT(H17,1), $G$26:$K$27, 2, FALSE)</f>
        <v>760000</v>
      </c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16" t="str">
        <f t="shared" si="2"/>
        <v>And2020</v>
      </c>
      <c r="G18" s="6" t="s">
        <v>64</v>
      </c>
      <c r="H18" s="6" t="s">
        <v>63</v>
      </c>
      <c r="I18" s="6">
        <v>100</v>
      </c>
      <c r="J18" s="40">
        <f t="shared" si="3"/>
        <v>860000</v>
      </c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16" t="str">
        <f t="shared" si="2"/>
        <v>Chr2021</v>
      </c>
      <c r="G19" s="6" t="s">
        <v>64</v>
      </c>
      <c r="H19" s="6" t="s">
        <v>62</v>
      </c>
      <c r="I19" s="6">
        <v>90</v>
      </c>
      <c r="J19" s="40">
        <f t="shared" si="3"/>
        <v>792000</v>
      </c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16" t="str">
        <f t="shared" si="2"/>
        <v>Whi2017</v>
      </c>
      <c r="G20" s="6" t="s">
        <v>64</v>
      </c>
      <c r="H20" s="6" t="s">
        <v>63</v>
      </c>
      <c r="I20" s="6">
        <v>100</v>
      </c>
      <c r="J20" s="40">
        <f t="shared" si="3"/>
        <v>860000</v>
      </c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16" t="str">
        <f t="shared" si="2"/>
        <v>Sha2018</v>
      </c>
      <c r="G21" s="6" t="s">
        <v>61</v>
      </c>
      <c r="H21" s="6" t="s">
        <v>62</v>
      </c>
      <c r="I21" s="6">
        <v>80</v>
      </c>
      <c r="J21" s="40">
        <f t="shared" si="3"/>
        <v>768000</v>
      </c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16" t="str">
        <f t="shared" si="2"/>
        <v>Cam2019</v>
      </c>
      <c r="G22" s="6" t="s">
        <v>64</v>
      </c>
      <c r="H22" s="6" t="s">
        <v>62</v>
      </c>
      <c r="I22" s="6">
        <v>100</v>
      </c>
      <c r="J22" s="40">
        <f t="shared" si="3"/>
        <v>880000</v>
      </c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16" t="str">
        <f t="shared" si="2"/>
        <v>Dor2017</v>
      </c>
      <c r="G23" s="6" t="s">
        <v>61</v>
      </c>
      <c r="H23" s="6" t="s">
        <v>63</v>
      </c>
      <c r="I23" s="6">
        <v>90</v>
      </c>
      <c r="J23" s="40">
        <f t="shared" si="3"/>
        <v>855000</v>
      </c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62" t="s">
        <v>92</v>
      </c>
      <c r="B36" s="62"/>
      <c r="C36" s="62"/>
      <c r="D36" s="62"/>
    </row>
    <row r="37" spans="1:4" x14ac:dyDescent="0.4">
      <c r="A37" s="63">
        <f>ROUND(DSUM(A26:D34, 4, B26:B27), -3)</f>
        <v>13574000</v>
      </c>
      <c r="B37" s="63"/>
      <c r="C37" s="63"/>
      <c r="D37" s="63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I20"/>
  <sheetViews>
    <sheetView workbookViewId="0">
      <selection activeCell="A3" sqref="A3:I20"/>
    </sheetView>
  </sheetViews>
  <sheetFormatPr defaultRowHeight="17.399999999999999" outlineLevelRow="3" x14ac:dyDescent="0.4"/>
  <sheetData>
    <row r="1" spans="1:9" ht="21" x14ac:dyDescent="0.4">
      <c r="A1" s="60" t="s">
        <v>127</v>
      </c>
      <c r="B1" s="60"/>
      <c r="C1" s="60"/>
      <c r="D1" s="60"/>
      <c r="E1" s="60"/>
      <c r="F1" s="60"/>
      <c r="G1" s="60"/>
      <c r="H1" s="60"/>
      <c r="I1" s="60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">
      <c r="A6" s="14"/>
      <c r="B6" s="14"/>
      <c r="C6" s="34" t="s">
        <v>305</v>
      </c>
      <c r="D6" s="14"/>
      <c r="E6" s="15"/>
      <c r="F6" s="15"/>
      <c r="G6" s="15">
        <f>SUBTOTAL(4,G4:G5)</f>
        <v>3570</v>
      </c>
      <c r="H6" s="14"/>
      <c r="I6" s="14"/>
    </row>
    <row r="7" spans="1:9" outlineLevel="1" x14ac:dyDescent="0.4">
      <c r="A7" s="14"/>
      <c r="B7" s="14"/>
      <c r="C7" s="34" t="s">
        <v>301</v>
      </c>
      <c r="D7" s="14"/>
      <c r="E7" s="15">
        <f>SUBTOTAL(9,E4:E5)</f>
        <v>6800</v>
      </c>
      <c r="F7" s="15">
        <f>SUBTOTAL(9,F4:F5)</f>
        <v>340</v>
      </c>
      <c r="G7" s="15"/>
      <c r="H7" s="14"/>
      <c r="I7" s="14"/>
    </row>
    <row r="8" spans="1:9" outlineLevel="3" x14ac:dyDescent="0.4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">
      <c r="A10" s="14"/>
      <c r="B10" s="14"/>
      <c r="C10" s="34" t="s">
        <v>306</v>
      </c>
      <c r="D10" s="14"/>
      <c r="E10" s="15"/>
      <c r="F10" s="15"/>
      <c r="G10" s="15">
        <f>SUBTOTAL(4,G8:G9)</f>
        <v>4800</v>
      </c>
      <c r="H10" s="14"/>
      <c r="I10" s="14"/>
    </row>
    <row r="11" spans="1:9" outlineLevel="1" x14ac:dyDescent="0.4">
      <c r="A11" s="14"/>
      <c r="B11" s="14"/>
      <c r="C11" s="34" t="s">
        <v>302</v>
      </c>
      <c r="D11" s="14"/>
      <c r="E11" s="15">
        <f>SUBTOTAL(9,E8:E9)</f>
        <v>8600</v>
      </c>
      <c r="F11" s="15">
        <f>SUBTOTAL(9,F8:F9)</f>
        <v>400</v>
      </c>
      <c r="G11" s="15"/>
      <c r="H11" s="14"/>
      <c r="I11" s="14"/>
    </row>
    <row r="12" spans="1:9" outlineLevel="3" x14ac:dyDescent="0.4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">
      <c r="A17" s="33"/>
      <c r="B17" s="33"/>
      <c r="C17" s="36" t="s">
        <v>307</v>
      </c>
      <c r="D17" s="33"/>
      <c r="E17" s="35"/>
      <c r="F17" s="35"/>
      <c r="G17" s="35">
        <f>SUBTOTAL(4,G12:G16)</f>
        <v>1050</v>
      </c>
      <c r="H17" s="33"/>
      <c r="I17" s="33"/>
    </row>
    <row r="18" spans="1:9" outlineLevel="1" x14ac:dyDescent="0.4">
      <c r="A18" s="33"/>
      <c r="B18" s="33"/>
      <c r="C18" s="36" t="s">
        <v>303</v>
      </c>
      <c r="D18" s="33"/>
      <c r="E18" s="35">
        <f>SUBTOTAL(9,E12:E16)</f>
        <v>3400</v>
      </c>
      <c r="F18" s="35">
        <f>SUBTOTAL(9,F12:F16)</f>
        <v>170</v>
      </c>
      <c r="G18" s="35"/>
      <c r="H18" s="33"/>
      <c r="I18" s="33"/>
    </row>
    <row r="19" spans="1:9" x14ac:dyDescent="0.4">
      <c r="A19" s="33"/>
      <c r="B19" s="33"/>
      <c r="C19" s="36" t="s">
        <v>308</v>
      </c>
      <c r="D19" s="33"/>
      <c r="E19" s="35"/>
      <c r="F19" s="35"/>
      <c r="G19" s="35">
        <f>SUBTOTAL(4,G4:G16)</f>
        <v>4800</v>
      </c>
      <c r="H19" s="33"/>
      <c r="I19" s="33"/>
    </row>
    <row r="20" spans="1:9" x14ac:dyDescent="0.4">
      <c r="A20" s="33"/>
      <c r="B20" s="33"/>
      <c r="C20" s="36" t="s">
        <v>304</v>
      </c>
      <c r="D20" s="33"/>
      <c r="E20" s="35">
        <f>SUBTOTAL(9,E4:E16)</f>
        <v>18800</v>
      </c>
      <c r="F20" s="35">
        <f>SUBTOTAL(9,F4:F16)</f>
        <v>910</v>
      </c>
      <c r="G20" s="35"/>
      <c r="H20" s="33"/>
      <c r="I20" s="33"/>
    </row>
  </sheetData>
  <sortState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D91BD-B92D-489C-A14F-A962DE20A405}">
  <sheetPr codeName="Sheet7"/>
  <dimension ref="A3:E13"/>
  <sheetViews>
    <sheetView workbookViewId="0">
      <selection activeCell="A3" sqref="A3"/>
    </sheetView>
  </sheetViews>
  <sheetFormatPr defaultRowHeight="17.399999999999999" x14ac:dyDescent="0.4"/>
  <cols>
    <col min="1" max="2" width="11.19921875" bestFit="1" customWidth="1"/>
    <col min="3" max="3" width="5" bestFit="1" customWidth="1"/>
    <col min="4" max="5" width="6.796875" bestFit="1" customWidth="1"/>
  </cols>
  <sheetData>
    <row r="3" spans="1:5" x14ac:dyDescent="0.4">
      <c r="A3" s="37" t="s">
        <v>311</v>
      </c>
      <c r="B3" s="37" t="s">
        <v>310</v>
      </c>
    </row>
    <row r="4" spans="1:5" x14ac:dyDescent="0.4">
      <c r="A4" s="37" t="s">
        <v>309</v>
      </c>
      <c r="B4" t="s">
        <v>171</v>
      </c>
      <c r="C4" t="s">
        <v>169</v>
      </c>
      <c r="D4" t="s">
        <v>167</v>
      </c>
      <c r="E4" t="s">
        <v>304</v>
      </c>
    </row>
    <row r="5" spans="1:5" x14ac:dyDescent="0.4">
      <c r="A5" s="38" t="s">
        <v>168</v>
      </c>
      <c r="B5" s="39" t="s">
        <v>312</v>
      </c>
      <c r="C5" s="39">
        <v>94</v>
      </c>
      <c r="D5" s="39" t="s">
        <v>312</v>
      </c>
      <c r="E5" s="39">
        <v>94</v>
      </c>
    </row>
    <row r="6" spans="1:5" x14ac:dyDescent="0.4">
      <c r="A6" s="38" t="s">
        <v>174</v>
      </c>
      <c r="B6" s="39" t="s">
        <v>312</v>
      </c>
      <c r="C6" s="39" t="s">
        <v>312</v>
      </c>
      <c r="D6" s="39">
        <v>89</v>
      </c>
      <c r="E6" s="39">
        <v>89</v>
      </c>
    </row>
    <row r="7" spans="1:5" x14ac:dyDescent="0.4">
      <c r="A7" s="38" t="s">
        <v>5</v>
      </c>
      <c r="B7" s="39" t="s">
        <v>312</v>
      </c>
      <c r="C7" s="39">
        <v>80</v>
      </c>
      <c r="D7" s="39" t="s">
        <v>312</v>
      </c>
      <c r="E7" s="39">
        <v>80</v>
      </c>
    </row>
    <row r="8" spans="1:5" x14ac:dyDescent="0.4">
      <c r="A8" s="38" t="s">
        <v>172</v>
      </c>
      <c r="B8" s="39" t="s">
        <v>312</v>
      </c>
      <c r="C8" s="39" t="s">
        <v>312</v>
      </c>
      <c r="D8" s="39">
        <v>70</v>
      </c>
      <c r="E8" s="39">
        <v>70</v>
      </c>
    </row>
    <row r="9" spans="1:5" x14ac:dyDescent="0.4">
      <c r="A9" s="38" t="s">
        <v>175</v>
      </c>
      <c r="B9" s="39">
        <v>93</v>
      </c>
      <c r="C9" s="39" t="s">
        <v>312</v>
      </c>
      <c r="D9" s="39" t="s">
        <v>312</v>
      </c>
      <c r="E9" s="39">
        <v>93</v>
      </c>
    </row>
    <row r="10" spans="1:5" x14ac:dyDescent="0.4">
      <c r="A10" s="38" t="s">
        <v>173</v>
      </c>
      <c r="B10" s="39">
        <v>81</v>
      </c>
      <c r="C10" s="39" t="s">
        <v>312</v>
      </c>
      <c r="D10" s="39" t="s">
        <v>312</v>
      </c>
      <c r="E10" s="39">
        <v>81</v>
      </c>
    </row>
    <row r="11" spans="1:5" x14ac:dyDescent="0.4">
      <c r="A11" s="38" t="s">
        <v>166</v>
      </c>
      <c r="B11" s="39" t="s">
        <v>312</v>
      </c>
      <c r="C11" s="39" t="s">
        <v>312</v>
      </c>
      <c r="D11" s="39">
        <v>92</v>
      </c>
      <c r="E11" s="39">
        <v>92</v>
      </c>
    </row>
    <row r="12" spans="1:5" x14ac:dyDescent="0.4">
      <c r="A12" s="38" t="s">
        <v>170</v>
      </c>
      <c r="B12" s="39">
        <v>92</v>
      </c>
      <c r="C12" s="39" t="s">
        <v>312</v>
      </c>
      <c r="D12" s="39" t="s">
        <v>312</v>
      </c>
      <c r="E12" s="39">
        <v>92</v>
      </c>
    </row>
    <row r="13" spans="1:5" x14ac:dyDescent="0.4">
      <c r="A13" s="38" t="s">
        <v>304</v>
      </c>
      <c r="B13" s="39">
        <v>266</v>
      </c>
      <c r="C13" s="39">
        <v>174</v>
      </c>
      <c r="D13" s="39">
        <v>251</v>
      </c>
      <c r="E13" s="39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8"/>
  <dimension ref="A1:G11"/>
  <sheetViews>
    <sheetView workbookViewId="0">
      <selection activeCell="A3" sqref="A3:G11"/>
    </sheetView>
  </sheetViews>
  <sheetFormatPr defaultRowHeight="17.399999999999999" x14ac:dyDescent="0.4"/>
  <sheetData>
    <row r="1" spans="1:7" ht="21" x14ac:dyDescent="0.4">
      <c r="A1" s="60" t="s">
        <v>159</v>
      </c>
      <c r="B1" s="60"/>
      <c r="C1" s="60"/>
      <c r="D1" s="60"/>
      <c r="E1" s="60"/>
      <c r="F1" s="60"/>
      <c r="G1" s="60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sheetPr codeName="Sheet9"/>
  <dimension ref="A1:G16"/>
  <sheetViews>
    <sheetView workbookViewId="0">
      <selection activeCell="E6" sqref="E6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60" t="s">
        <v>176</v>
      </c>
      <c r="B1" s="60"/>
      <c r="C1" s="60"/>
      <c r="D1" s="60"/>
      <c r="E1" s="60"/>
      <c r="F1" s="60"/>
      <c r="G1" s="60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313</v>
      </c>
      <c r="B16" s="6" t="s">
        <v>193</v>
      </c>
      <c r="C16" s="13">
        <v>0.8</v>
      </c>
      <c r="E16" s="6" t="s">
        <v>194</v>
      </c>
      <c r="F16" s="6" t="s">
        <v>195</v>
      </c>
      <c r="G16" s="13">
        <v>0.12</v>
      </c>
    </row>
  </sheetData>
  <scenarios current="0" sqref="G4 G6">
    <scenario name="상여급/공제계비율인하" locked="1" count="2" user="pinky" comment="만든 사람 pinky 날짜 2025-07-13_x000a_수정한 사람 pinky 날짜 2025-07-13">
      <inputCells r="C16" val="0.7" numFmtId="9"/>
      <inputCells r="G16" val="0.11" numFmtId="9"/>
    </scenario>
    <scenario name="상여급/공제계비율인상" locked="1" count="2" user="pinky" comment="만든 사람 pinky 날짜 2025-07-13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FD94C-F071-42BE-A1AB-0B69BA8ED735}">
  <sheetPr codeName="Sheet10"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21" bestFit="1" customWidth="1" outlineLevel="1"/>
  </cols>
  <sheetData>
    <row r="1" spans="2:6" ht="18" thickBot="1" x14ac:dyDescent="0.45"/>
    <row r="2" spans="2:6" x14ac:dyDescent="0.4">
      <c r="B2" s="46" t="s">
        <v>321</v>
      </c>
      <c r="C2" s="47"/>
      <c r="D2" s="53"/>
      <c r="E2" s="53"/>
      <c r="F2" s="53"/>
    </row>
    <row r="3" spans="2:6" collapsed="1" x14ac:dyDescent="0.4">
      <c r="B3" s="45"/>
      <c r="C3" s="45"/>
      <c r="D3" s="54" t="s">
        <v>323</v>
      </c>
      <c r="E3" s="54" t="s">
        <v>318</v>
      </c>
      <c r="F3" s="54" t="s">
        <v>320</v>
      </c>
    </row>
    <row r="4" spans="2:6" ht="62.4" hidden="1" outlineLevel="1" x14ac:dyDescent="0.4">
      <c r="B4" s="49"/>
      <c r="C4" s="49"/>
      <c r="D4" s="41"/>
      <c r="E4" s="56" t="s">
        <v>328</v>
      </c>
      <c r="F4" s="56" t="s">
        <v>319</v>
      </c>
    </row>
    <row r="5" spans="2:6" x14ac:dyDescent="0.4">
      <c r="B5" s="50" t="s">
        <v>322</v>
      </c>
      <c r="C5" s="51"/>
      <c r="D5" s="48"/>
      <c r="E5" s="48"/>
      <c r="F5" s="48"/>
    </row>
    <row r="6" spans="2:6" outlineLevel="1" x14ac:dyDescent="0.4">
      <c r="B6" s="49"/>
      <c r="C6" s="49" t="s">
        <v>314</v>
      </c>
      <c r="D6" s="42">
        <v>0.8</v>
      </c>
      <c r="E6" s="55">
        <v>0.7</v>
      </c>
      <c r="F6" s="55">
        <v>0.9</v>
      </c>
    </row>
    <row r="7" spans="2:6" outlineLevel="1" x14ac:dyDescent="0.4">
      <c r="B7" s="49"/>
      <c r="C7" s="49" t="s">
        <v>315</v>
      </c>
      <c r="D7" s="42">
        <v>0.12</v>
      </c>
      <c r="E7" s="55">
        <v>0.11</v>
      </c>
      <c r="F7" s="55">
        <v>0.13</v>
      </c>
    </row>
    <row r="8" spans="2:6" x14ac:dyDescent="0.4">
      <c r="B8" s="50" t="s">
        <v>324</v>
      </c>
      <c r="C8" s="51"/>
      <c r="D8" s="48"/>
      <c r="E8" s="48"/>
      <c r="F8" s="48"/>
    </row>
    <row r="9" spans="2:6" outlineLevel="1" x14ac:dyDescent="0.4">
      <c r="B9" s="49"/>
      <c r="C9" s="49" t="s">
        <v>316</v>
      </c>
      <c r="D9" s="43">
        <v>5386000</v>
      </c>
      <c r="E9" s="43">
        <v>5144000</v>
      </c>
      <c r="F9" s="43">
        <v>5620000</v>
      </c>
    </row>
    <row r="10" spans="2:6" ht="18" outlineLevel="1" thickBot="1" x14ac:dyDescent="0.45">
      <c r="B10" s="52"/>
      <c r="C10" s="52" t="s">
        <v>317</v>
      </c>
      <c r="D10" s="44">
        <v>5211000</v>
      </c>
      <c r="E10" s="44">
        <v>4978000</v>
      </c>
      <c r="F10" s="44">
        <v>5438000</v>
      </c>
    </row>
    <row r="11" spans="2:6" x14ac:dyDescent="0.4">
      <c r="B11" t="s">
        <v>325</v>
      </c>
    </row>
    <row r="12" spans="2:6" x14ac:dyDescent="0.4">
      <c r="B12" t="s">
        <v>326</v>
      </c>
    </row>
    <row r="13" spans="2:6" x14ac:dyDescent="0.4">
      <c r="B13" t="s">
        <v>327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sheetPr codeName="Sheet11"/>
  <dimension ref="A1:J9"/>
  <sheetViews>
    <sheetView workbookViewId="0">
      <selection activeCell="I12" sqref="I12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60" t="s">
        <v>258</v>
      </c>
      <c r="B1" s="60"/>
      <c r="C1" s="60"/>
      <c r="D1" s="60"/>
      <c r="E1" s="60"/>
      <c r="F1" s="60"/>
      <c r="G1" s="60"/>
      <c r="H1" s="60"/>
      <c r="I1" s="60"/>
      <c r="J1" s="60"/>
    </row>
    <row r="3" spans="1:10" x14ac:dyDescent="0.4">
      <c r="A3" s="57" t="s">
        <v>196</v>
      </c>
      <c r="B3" s="57" t="s">
        <v>259</v>
      </c>
      <c r="C3" s="57" t="s">
        <v>260</v>
      </c>
      <c r="D3" s="57" t="s">
        <v>2</v>
      </c>
      <c r="E3" s="57" t="s">
        <v>32</v>
      </c>
      <c r="F3" s="57" t="s">
        <v>33</v>
      </c>
      <c r="G3" s="57" t="s">
        <v>197</v>
      </c>
      <c r="H3" s="57" t="s">
        <v>198</v>
      </c>
      <c r="I3" s="57" t="s">
        <v>199</v>
      </c>
      <c r="J3" s="57" t="s">
        <v>200</v>
      </c>
    </row>
    <row r="4" spans="1:10" x14ac:dyDescent="0.4">
      <c r="A4" s="58" t="s">
        <v>201</v>
      </c>
      <c r="B4" s="58" t="s">
        <v>202</v>
      </c>
      <c r="C4" s="58" t="s">
        <v>261</v>
      </c>
      <c r="D4" s="58" t="s">
        <v>3</v>
      </c>
      <c r="E4" s="59">
        <v>45323</v>
      </c>
      <c r="F4" s="59">
        <v>45324</v>
      </c>
      <c r="G4" s="58">
        <f>F4-E4</f>
        <v>1</v>
      </c>
      <c r="H4" s="58">
        <v>21</v>
      </c>
      <c r="I4" s="58">
        <v>3</v>
      </c>
      <c r="J4" s="58" t="s">
        <v>211</v>
      </c>
    </row>
    <row r="5" spans="1:10" x14ac:dyDescent="0.4">
      <c r="A5" s="6" t="s">
        <v>203</v>
      </c>
      <c r="B5" s="6" t="s">
        <v>204</v>
      </c>
      <c r="C5" s="6" t="s">
        <v>262</v>
      </c>
      <c r="D5" s="6" t="s">
        <v>4</v>
      </c>
      <c r="E5" s="9">
        <v>45324</v>
      </c>
      <c r="F5" s="9">
        <v>45326</v>
      </c>
      <c r="G5" s="16">
        <f t="shared" ref="G5:G9" si="0">F5-E5</f>
        <v>2</v>
      </c>
      <c r="H5" s="6">
        <v>15</v>
      </c>
      <c r="I5" s="6">
        <v>12</v>
      </c>
      <c r="J5" s="6" t="s">
        <v>212</v>
      </c>
    </row>
    <row r="6" spans="1:10" x14ac:dyDescent="0.4">
      <c r="A6" s="6" t="s">
        <v>205</v>
      </c>
      <c r="B6" s="6" t="s">
        <v>206</v>
      </c>
      <c r="C6" s="6" t="s">
        <v>263</v>
      </c>
      <c r="D6" s="6" t="s">
        <v>3</v>
      </c>
      <c r="E6" s="9">
        <v>45330</v>
      </c>
      <c r="F6" s="9">
        <v>45332</v>
      </c>
      <c r="G6" s="16">
        <f t="shared" si="0"/>
        <v>2</v>
      </c>
      <c r="H6" s="6">
        <v>16</v>
      </c>
      <c r="I6" s="6">
        <v>2</v>
      </c>
      <c r="J6" s="6" t="s">
        <v>211</v>
      </c>
    </row>
    <row r="7" spans="1:10" x14ac:dyDescent="0.4">
      <c r="A7" s="6" t="s">
        <v>207</v>
      </c>
      <c r="B7" s="6" t="s">
        <v>6</v>
      </c>
      <c r="C7" s="6" t="s">
        <v>264</v>
      </c>
      <c r="D7" s="6" t="s">
        <v>4</v>
      </c>
      <c r="E7" s="9">
        <v>45335</v>
      </c>
      <c r="F7" s="9">
        <v>45336</v>
      </c>
      <c r="G7" s="16">
        <f t="shared" si="0"/>
        <v>1</v>
      </c>
      <c r="H7" s="6">
        <v>14</v>
      </c>
      <c r="I7" s="6">
        <v>4</v>
      </c>
      <c r="J7" s="6" t="s">
        <v>211</v>
      </c>
    </row>
    <row r="8" spans="1:10" x14ac:dyDescent="0.4">
      <c r="A8" s="6" t="s">
        <v>208</v>
      </c>
      <c r="B8" s="6" t="s">
        <v>7</v>
      </c>
      <c r="C8" s="6" t="s">
        <v>265</v>
      </c>
      <c r="D8" s="6" t="s">
        <v>4</v>
      </c>
      <c r="E8" s="9">
        <v>45337</v>
      </c>
      <c r="F8" s="9">
        <v>45338</v>
      </c>
      <c r="G8" s="16">
        <f t="shared" si="0"/>
        <v>1</v>
      </c>
      <c r="H8" s="6">
        <v>25</v>
      </c>
      <c r="I8" s="6">
        <v>17</v>
      </c>
      <c r="J8" s="6" t="s">
        <v>212</v>
      </c>
    </row>
    <row r="9" spans="1:10" x14ac:dyDescent="0.4">
      <c r="A9" s="6" t="s">
        <v>209</v>
      </c>
      <c r="B9" s="6" t="s">
        <v>210</v>
      </c>
      <c r="C9" s="6" t="s">
        <v>266</v>
      </c>
      <c r="D9" s="6" t="s">
        <v>3</v>
      </c>
      <c r="E9" s="9">
        <v>45342</v>
      </c>
      <c r="F9" s="9">
        <v>45344</v>
      </c>
      <c r="G9" s="16">
        <f t="shared" si="0"/>
        <v>2</v>
      </c>
      <c r="H9" s="6">
        <v>8</v>
      </c>
      <c r="I9" s="6">
        <v>3</v>
      </c>
      <c r="J9" s="6" t="s">
        <v>211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7620</xdr:colOff>
                    <xdr:row>10</xdr:row>
                    <xdr:rowOff>38100</xdr:rowOff>
                  </from>
                  <to>
                    <xdr:col>2</xdr:col>
                    <xdr:colOff>815340</xdr:colOff>
                    <xdr:row>11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2"/>
  <dimension ref="A1:I13"/>
  <sheetViews>
    <sheetView workbookViewId="0">
      <selection activeCell="J31" sqref="J31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60" t="s">
        <v>213</v>
      </c>
      <c r="B1" s="60"/>
      <c r="C1" s="60"/>
      <c r="D1" s="60"/>
      <c r="E1" s="60"/>
      <c r="F1" s="60"/>
      <c r="G1" s="60"/>
      <c r="H1" s="60"/>
      <c r="I1" s="60"/>
    </row>
    <row r="3" spans="1:9" x14ac:dyDescent="0.4">
      <c r="A3" s="6" t="s">
        <v>214</v>
      </c>
      <c r="B3" s="6" t="s">
        <v>196</v>
      </c>
      <c r="C3" s="6" t="s">
        <v>215</v>
      </c>
      <c r="D3" s="6" t="s">
        <v>2</v>
      </c>
      <c r="E3" s="6" t="s">
        <v>216</v>
      </c>
      <c r="F3" s="6" t="s">
        <v>217</v>
      </c>
      <c r="G3" s="6" t="s">
        <v>218</v>
      </c>
      <c r="H3" s="6" t="s">
        <v>219</v>
      </c>
      <c r="I3" s="6" t="s">
        <v>220</v>
      </c>
    </row>
    <row r="4" spans="1:9" x14ac:dyDescent="0.4">
      <c r="A4" s="6" t="s">
        <v>221</v>
      </c>
      <c r="B4" s="6" t="s">
        <v>222</v>
      </c>
      <c r="C4" s="6" t="s">
        <v>223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224</v>
      </c>
      <c r="B5" s="6" t="s">
        <v>225</v>
      </c>
      <c r="C5" s="6" t="s">
        <v>223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226</v>
      </c>
      <c r="B6" s="6" t="s">
        <v>227</v>
      </c>
      <c r="C6" s="6" t="s">
        <v>228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229</v>
      </c>
      <c r="B7" s="6" t="s">
        <v>230</v>
      </c>
      <c r="C7" s="6" t="s">
        <v>228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231</v>
      </c>
      <c r="B8" s="6" t="s">
        <v>232</v>
      </c>
      <c r="C8" s="6" t="s">
        <v>233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234</v>
      </c>
      <c r="B9" s="6" t="s">
        <v>235</v>
      </c>
      <c r="C9" s="6" t="s">
        <v>223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236</v>
      </c>
      <c r="B10" s="6" t="s">
        <v>237</v>
      </c>
      <c r="C10" s="6" t="s">
        <v>228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238</v>
      </c>
      <c r="B11" s="6" t="s">
        <v>239</v>
      </c>
      <c r="C11" s="6" t="s">
        <v>233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240</v>
      </c>
      <c r="B12" s="6" t="s">
        <v>241</v>
      </c>
      <c r="C12" s="6" t="s">
        <v>223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242</v>
      </c>
      <c r="B13" s="6" t="s">
        <v>243</v>
      </c>
      <c r="C13" s="6" t="s">
        <v>233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Sheet2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pinky</cp:lastModifiedBy>
  <dcterms:created xsi:type="dcterms:W3CDTF">2023-04-27T08:01:32Z</dcterms:created>
  <dcterms:modified xsi:type="dcterms:W3CDTF">2025-07-13T14:23:52Z</dcterms:modified>
</cp:coreProperties>
</file>