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1 엑셀\03 기본모의고사\"/>
    </mc:Choice>
  </mc:AlternateContent>
  <xr:revisionPtr revIDLastSave="0" documentId="13_ncr:2001_{F6E6107B-32FB-4168-832F-D27EB4B826F5}" xr6:coauthVersionLast="47" xr6:coauthVersionMax="47" xr10:uidLastSave="{00000000-0000-0000-0000-000000000000}"/>
  <bookViews>
    <workbookView xWindow="28680" yWindow="-120" windowWidth="29040" windowHeight="15720" tabRatio="806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E35" i="2" a="1"/>
  <c r="E36" i="2" a="1"/>
  <c r="E37" i="2" a="1"/>
  <c r="E38" i="2" a="1"/>
  <c r="E39" i="2" a="1"/>
  <c r="E40" i="2" a="1"/>
  <c r="E34" i="2" a="1"/>
  <c r="D8" i="2" a="1"/>
  <c r="E8" i="2" a="1"/>
  <c r="F8" i="2" a="1"/>
  <c r="G8" i="2" a="1"/>
  <c r="H8" i="2" a="1"/>
  <c r="D9" i="2" a="1"/>
  <c r="E9" i="2" a="1"/>
  <c r="F9" i="2" a="1"/>
  <c r="G9" i="2" a="1"/>
  <c r="G9" i="2"/>
  <c r="H9" i="2" a="1"/>
  <c r="E7" i="2" a="1"/>
  <c r="F7" i="2" a="1"/>
  <c r="G7" i="2" a="1"/>
  <c r="H7" i="2" a="1"/>
  <c r="D7" i="2" a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E14" i="2" a="1"/>
  <c r="E14" i="2"/>
  <c r="E15" i="2" a="1"/>
  <c r="E15" i="2"/>
  <c r="E16" i="2" a="1"/>
  <c r="E16" i="2"/>
  <c r="E17" i="2" a="1"/>
  <c r="E18" i="2" a="1"/>
  <c r="E19" i="2" a="1"/>
  <c r="E20" i="2" a="1"/>
  <c r="E21" i="2" a="1"/>
  <c r="E22" i="2" a="1"/>
  <c r="E23" i="2" a="1"/>
  <c r="E23" i="2"/>
  <c r="E24" i="2" a="1"/>
  <c r="E25" i="2" a="1"/>
  <c r="E26" i="2" a="1"/>
  <c r="E27" i="2" a="1"/>
  <c r="E28" i="2" a="1"/>
  <c r="E29" i="2" a="1"/>
  <c r="E30" i="2" a="1"/>
  <c r="E13" i="2" a="1"/>
  <c r="C8" i="2" a="1"/>
  <c r="C9" i="2" a="1"/>
  <c r="C7" i="2" a="1"/>
  <c r="A26" i="1"/>
  <c r="F6" i="8"/>
  <c r="F7" i="8"/>
  <c r="F8" i="8"/>
  <c r="F9" i="8"/>
  <c r="F10" i="8"/>
  <c r="F11" i="8"/>
  <c r="F12" i="8"/>
  <c r="F5" i="8"/>
  <c r="E36" i="2" l="1"/>
  <c r="E37" i="2"/>
  <c r="E39" i="2"/>
  <c r="E40" i="2"/>
  <c r="E38" i="2"/>
  <c r="E35" i="2"/>
  <c r="E34" i="2"/>
  <c r="F8" i="2"/>
  <c r="H9" i="2"/>
  <c r="D8" i="2"/>
  <c r="H8" i="2"/>
  <c r="F9" i="2"/>
  <c r="D9" i="2"/>
  <c r="G8" i="2"/>
  <c r="E8" i="2"/>
  <c r="E9" i="2"/>
  <c r="E7" i="2"/>
  <c r="F7" i="2"/>
  <c r="G7" i="2"/>
  <c r="H7" i="2"/>
  <c r="D7" i="2"/>
  <c r="F16" i="2"/>
  <c r="F17" i="2"/>
  <c r="F18" i="2"/>
  <c r="F20" i="2"/>
  <c r="F21" i="2"/>
  <c r="F22" i="2"/>
  <c r="F23" i="2"/>
  <c r="F24" i="2"/>
  <c r="F25" i="2"/>
  <c r="F26" i="2"/>
  <c r="F27" i="2"/>
  <c r="F28" i="2"/>
  <c r="F29" i="2"/>
  <c r="F30" i="2"/>
  <c r="F13" i="2"/>
  <c r="F14" i="2"/>
  <c r="F15" i="2"/>
  <c r="F19" i="2"/>
  <c r="E17" i="2"/>
  <c r="E18" i="2"/>
  <c r="E26" i="2"/>
  <c r="E30" i="2"/>
  <c r="E20" i="2"/>
  <c r="E19" i="2"/>
  <c r="E21" i="2"/>
  <c r="E24" i="2"/>
  <c r="E28" i="2"/>
  <c r="E22" i="2"/>
  <c r="E25" i="2"/>
  <c r="E27" i="2"/>
  <c r="E29" i="2"/>
  <c r="E13" i="2"/>
  <c r="C8" i="2"/>
  <c r="C9" i="2"/>
  <c r="C7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B8FE20C-EAD8-4370-AA2B-C4E0389E1D1F}" name="MS Access Database_Query" type="1" refreshedVersion="8" background="1">
    <dbPr connection="DSN=MS Access Database;DBQ=C:\가전판매내역.accdb;DefaultDir=C:\Users\woohy\OneDrive\Documents;DriverId=25;FIL=MS Access;MaxBufferSize=2048;PageTimeout=5;" command="SELECT 제품.제품명, 제품.분류코드, 판매현황.주문시간, 판매현황.수량, 판매현황.판매금액_x000d__x000a_FROM `C:\가전판매내역.accdb`.제품 제품, `C:\가전판매내역.accdb`.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<sst xmlns="http://schemas.openxmlformats.org/spreadsheetml/2006/main" count="367" uniqueCount="199">
  <si>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</si>
  <si>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</si>
  <si>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</si>
  <si>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</si>
  <si>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</si>
  <si>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</si>
  <si>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</si>
  <si>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</si>
  <si>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</si>
  <si>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</si>
  <si>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</si>
  <si>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</si>
  <si>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</si>
  <si>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</si>
  <si>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</si>
  <si>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</si>
  <si>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</si>
  <si>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</si>
  <si>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</si>
  <si>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</si>
  <si>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</si>
  <si>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</si>
  <si>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</si>
  <si>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</si>
  <si>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</si>
  <si>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</si>
  <si>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</si>
  <si>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</si>
  <si>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</si>
  <si>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</si>
  <si>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</si>
  <si>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</si>
  <si>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</si>
  <si>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</si>
  <si>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</si>
  <si>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</si>
  <si>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</si>
  <si>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</si>
  <si>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</si>
  <si>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</si>
  <si>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</si>
  <si>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</si>
  <si>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</si>
  <si>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</si>
  <si>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</si>
  <si>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</si>
  <si>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</si>
  <si>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</si>
  <si>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</si>
  <si>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</si>
  <si>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</si>
  <si>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</si>
  <si>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</si>
  <si>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</si>
  <si>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</si>
  <si>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</si>
  <si>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</si>
  <si>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</si>
  <si>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</si>
  <si>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</si>
  <si>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</si>
  <si>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</si>
  <si>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</si>
  <si>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</si>
  <si>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</si>
  <si>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</si>
  <si>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</si>
  <si>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</si>
  <si>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</si>
  <si>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</si>
  <si>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</si>
  <si>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</si>
  <si>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</si>
  <si>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</si>
  <si>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</si>
  <si>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</si>
  <si>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</si>
  <si>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</si>
  <si>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</si>
  <si>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</si>
  <si>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</si>
  <si>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</si>
  <si>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</si>
  <si>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</si>
  <si>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</si>
  <si>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</si>
  <si>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</si>
  <si>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</si>
  <si>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</si>
  <si>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</si>
  <si>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</si>
  <si>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</si>
  <si>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</si>
  <si>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</si>
  <si>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</si>
  <si>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</si>
  <si>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</si>
  <si>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</si>
  <si>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</si>
  <si>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</si>
  <si>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</si>
  <si>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</si>
  <si>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</si>
  <si>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</si>
  <si>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</si>
  <si>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</si>
  <si>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</si>
  <si>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</si>
  <si>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</si>
  <si>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</si>
  <si>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</si>
  <si>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</si>
  <si>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</si>
  <si>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</si>
  <si>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</si>
  <si>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</si>
  <si>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</si>
  <si>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</si>
  <si>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</si>
  <si>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</si>
  <si>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</si>
  <si>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</si>
  <si>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</si>
  <si>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</si>
  <si>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</si>
  <si>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</si>
  <si>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</si>
  <si>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</si>
  <si>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</si>
  <si>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</si>
  <si>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</si>
  <si>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</si>
  <si>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</si>
  <si>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</si>
  <si>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</si>
  <si>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</si>
  <si>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</si>
  <si>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</si>
  <si>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</si>
  <si>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</si>
  <si>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</si>
  <si>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</si>
  <si>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</si>
  <si>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</si>
  <si>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</si>
  <si>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</si>
  <si>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</si>
  <si>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</si>
  <si>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</si>
  <si>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</si>
  <si>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</si>
  <si>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</si>
  <si>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</si>
  <si>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</si>
  <si>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</si>
  <si>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</si>
  <si>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</si>
  <si>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</si>
  <si>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</si>
  <si>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</si>
  <si>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</si>
  <si>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</si>
  <si>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</si>
  <si>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</si>
  <si>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</si>
  <si>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</si>
  <si>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</si>
  <si>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</si>
  <si>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</si>
  <si>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</si>
  <si>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</si>
  <si>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</si>
  <si>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</si>
  <si>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</si>
  <si>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</si>
  <si>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</si>
  <si>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</si>
  <si>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</si>
  <si>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</si>
  <si>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</si>
  <si>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</si>
  <si>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</si>
  <si>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</si>
  <si>
    <t>소형가전</t>
  </si>
  <si>
    <t>다리미</t>
  </si>
  <si>
    <t>면도기</t>
  </si>
  <si>
    <t>전동치솔</t>
  </si>
  <si>
    <t>분류코드</t>
  </si>
  <si>
    <t>제품명</t>
  </si>
  <si>
    <t>주문시간</t>
  </si>
  <si>
    <t>주문시간2</t>
  </si>
  <si>
    <t>오전</t>
  </si>
  <si>
    <t>오후</t>
  </si>
  <si>
    <t>값</t>
  </si>
  <si>
    <t>*</t>
  </si>
  <si>
    <t>평균 : 수량</t>
  </si>
  <si>
    <t>전체 평균 : 수량</t>
  </si>
  <si>
    <t>평균 : 판매금액</t>
  </si>
  <si>
    <t>전체 평균 : 판매금액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</si>
</sst>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64" formatCode="_-&quot;₩&quot;* #,##0.0_-;\-&quot;₩&quot;* #,##0.0_-;_-&quot;₩&quot;* &quot;-&quot;_-;_-@_-"/>
    <numFmt numFmtId="165" formatCode="0.0%"/>
  </numFmts>
  <fonts count="16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b/>
      <sz val="14"/>
      <color theme="1"/>
      <name val="Calibri"/>
      <family val="3"/>
      <charset val="129"/>
      <scheme val="minor"/>
    </font>
    <font>
      <sz val="11"/>
      <name val="돋움"/>
      <family val="3"/>
      <charset val="129"/>
    </font>
    <font>
      <sz val="11"/>
      <name val="Calibri"/>
      <family val="3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Calibri"/>
      <family val="3"/>
      <charset val="129"/>
      <scheme val="minor"/>
    </font>
    <font>
      <sz val="10"/>
      <color theme="1"/>
      <name val="Calibri"/>
      <family val="3"/>
      <charset val="129"/>
      <scheme val="minor"/>
    </font>
    <font>
      <sz val="10"/>
      <color theme="1"/>
      <name val="Calibri"/>
      <family val="2"/>
      <charset val="129"/>
      <scheme val="minor"/>
    </font>
    <font>
      <sz val="16"/>
      <color theme="1"/>
      <name val="Calibri"/>
      <family val="3"/>
      <charset val="129"/>
      <scheme val="minor"/>
    </font>
    <font>
      <sz val="15"/>
      <color theme="1"/>
      <name val="Calibri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64" fontId="5" fillId="0" borderId="1" xfId="5" applyNumberFormat="1" applyFont="1" applyBorder="1"/>
    <xf numFmtId="165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14" fontId="0" fillId="0" borderId="1" xfId="0" applyNumberFormat="1" applyBorder="1" applyAlignment="1" applyProtection="1">
      <alignment horizontal="center" vertical="center"/>
      <protection hidden="1"/>
    </xf>
    <xf numFmtId="42" fontId="0" fillId="0" borderId="1" xfId="0" applyNumberFormat="1" applyBorder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</a:t>
            </a:r>
            <a:r>
              <a:rPr lang="ko-KR" altLang="en-US" baseline="0">
                <a:solidFill>
                  <a:schemeClr val="lt1"/>
                </a:solidFill>
                <a:latin typeface="+mn-lt"/>
                <a:ea typeface="+mn-ea"/>
                <a:cs typeface="+mn-cs"/>
              </a:rPr>
              <a:t>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glow rad="12700">
                <a:schemeClr val="accent1"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C9AA329-C4B3-4CC0-8305-0A2093614C76}" type="VALUE">
                      <a:rPr lang="en-US" sz="1100" b="1"/>
                      <a:pPr/>
                      <a:t>[값]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5AB8-4DD1-A897-C168ACC026DE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name>2 구간 이동 평균</c:nam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12</xdr:row>
      <xdr:rowOff>19050</xdr:rowOff>
    </xdr:from>
    <xdr:to>
      <xdr:col>1</xdr:col>
      <xdr:colOff>333375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FC046384-0DAD-1718-ADEE-1357491DDBAF}"/>
            </a:ext>
          </a:extLst>
        </xdr:cNvPr>
        <xdr:cNvSpPr/>
      </xdr:nvSpPr>
      <xdr:spPr>
        <a:xfrm>
          <a:off x="28575" y="2381250"/>
          <a:ext cx="914400" cy="3619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sz="1100"/>
        </a:p>
      </xdr:txBody>
    </xdr:sp>
    <xdr:clientData/>
  </xdr:twoCellAnchor>
  <xdr:twoCellAnchor>
    <xdr:from>
      <xdr:col>2</xdr:col>
      <xdr:colOff>38100</xdr:colOff>
      <xdr:row>12</xdr:row>
      <xdr:rowOff>47625</xdr:rowOff>
    </xdr:from>
    <xdr:to>
      <xdr:col>3</xdr:col>
      <xdr:colOff>571500</xdr:colOff>
      <xdr:row>13</xdr:row>
      <xdr:rowOff>180975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4D7E9CD-FBF3-021D-61BC-D868D323BA36}"/>
            </a:ext>
          </a:extLst>
        </xdr:cNvPr>
        <xdr:cNvSpPr/>
      </xdr:nvSpPr>
      <xdr:spPr>
        <a:xfrm>
          <a:off x="1000125" y="2409825"/>
          <a:ext cx="885825" cy="3238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0</xdr:row>
          <xdr:rowOff>219075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en park" refreshedDate="46155.772681134258" backgroundQuery="1" createdVersion="8" refreshedVersion="8" minRefreshableVersion="3" recordCount="40" xr:uid="{8679F0DA-79E4-48FD-AC48-C9BA45D4118F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BAC325-5572-4299-BB34-9716B92C504D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>
      <items count="15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axis="axisRow" compact="0" showAll="0">
      <items count="39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t="default"/>
      </items>
    </pivotField>
    <pivotField dataField="1" compact="0" showAll="0"/>
    <pivotField dataField="1" compact="0" showAll="0"/>
    <pivotField axis="axisRow" compact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5" baseItem="0" numFmtId="41"/>
    <dataField name="평균 : 판매금액" fld="4" subtotal="average" baseField="5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N15" sqref="N15"/>
    </sheetView>
  </sheetViews>
  <sheetFormatPr defaultRowHeight="15"/>
  <cols>
    <col min="2" max="2" width="5.7109375" customWidth="1"/>
    <col min="3" max="7" width="10.85546875" bestFit="1" customWidth="1"/>
    <col min="8" max="8" width="9.140625" bestFit="1" customWidth="1"/>
    <col min="9" max="9" width="9.42578125" bestFit="1" customWidth="1"/>
  </cols>
  <sheetData>
    <row r="1" spans="1:7">
      <c r="A1" t="s">
        <v>0</v>
      </c>
    </row>
    <row r="2" spans="1:7" ht="18.75">
      <c r="A2" s="34" t="s">
        <v>1</v>
      </c>
      <c r="B2" s="34"/>
      <c r="C2" s="34"/>
      <c r="D2" s="34"/>
      <c r="E2" s="34"/>
      <c r="F2" s="34"/>
      <c r="G2" s="34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>C4*80%</f>
        <v>3600000</v>
      </c>
      <c r="E4" s="2">
        <f>C4+D4</f>
        <v>8100000</v>
      </c>
      <c r="F4" s="2">
        <f>E4*12%</f>
        <v>972000</v>
      </c>
      <c r="G4" s="2">
        <f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0">C5*80%</f>
        <v>2000000</v>
      </c>
      <c r="E5" s="2">
        <f t="shared" ref="E5:E23" si="1">C5+D5</f>
        <v>4500000</v>
      </c>
      <c r="F5" s="2">
        <f t="shared" ref="F5:F23" si="2">E5*12%</f>
        <v>540000</v>
      </c>
      <c r="G5" s="2">
        <f t="shared" ref="G5:G23" si="3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0"/>
        <v>2680000</v>
      </c>
      <c r="E6" s="2">
        <f t="shared" si="1"/>
        <v>6030000</v>
      </c>
      <c r="F6" s="2">
        <f t="shared" si="2"/>
        <v>723600</v>
      </c>
      <c r="G6" s="2">
        <f t="shared" si="3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0"/>
        <v>2288000</v>
      </c>
      <c r="E7" s="2">
        <f t="shared" si="1"/>
        <v>5148000</v>
      </c>
      <c r="F7" s="2">
        <f t="shared" si="2"/>
        <v>617760</v>
      </c>
      <c r="G7" s="2">
        <f t="shared" si="3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0"/>
        <v>1880000</v>
      </c>
      <c r="E8" s="2">
        <f t="shared" si="1"/>
        <v>4230000</v>
      </c>
      <c r="F8" s="2">
        <f t="shared" si="2"/>
        <v>507600</v>
      </c>
      <c r="G8" s="2">
        <f t="shared" si="3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0"/>
        <v>1840000</v>
      </c>
      <c r="E9" s="2">
        <f t="shared" si="1"/>
        <v>4140000</v>
      </c>
      <c r="F9" s="2">
        <f t="shared" si="2"/>
        <v>496800</v>
      </c>
      <c r="G9" s="2">
        <f t="shared" si="3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0"/>
        <v>2960000</v>
      </c>
      <c r="E10" s="2">
        <f t="shared" si="1"/>
        <v>6660000</v>
      </c>
      <c r="F10" s="2">
        <f t="shared" si="2"/>
        <v>799200</v>
      </c>
      <c r="G10" s="2">
        <f t="shared" si="3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0"/>
        <v>1680000</v>
      </c>
      <c r="E11" s="2">
        <f t="shared" si="1"/>
        <v>3780000</v>
      </c>
      <c r="F11" s="2">
        <f t="shared" si="2"/>
        <v>453600</v>
      </c>
      <c r="G11" s="2">
        <f t="shared" si="3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0"/>
        <v>2000000</v>
      </c>
      <c r="E12" s="2">
        <f t="shared" si="1"/>
        <v>4500000</v>
      </c>
      <c r="F12" s="2">
        <f t="shared" si="2"/>
        <v>540000</v>
      </c>
      <c r="G12" s="2">
        <f t="shared" si="3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0"/>
        <v>1520000</v>
      </c>
      <c r="E13" s="2">
        <f t="shared" si="1"/>
        <v>3420000</v>
      </c>
      <c r="F13" s="2">
        <f t="shared" si="2"/>
        <v>410400</v>
      </c>
      <c r="G13" s="2">
        <f t="shared" si="3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0"/>
        <v>2680000</v>
      </c>
      <c r="E14" s="2">
        <f t="shared" si="1"/>
        <v>6030000</v>
      </c>
      <c r="F14" s="2">
        <f t="shared" si="2"/>
        <v>723600</v>
      </c>
      <c r="G14" s="2">
        <f t="shared" si="3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0"/>
        <v>1888000</v>
      </c>
      <c r="E15" s="2">
        <f t="shared" si="1"/>
        <v>4248000</v>
      </c>
      <c r="F15" s="2">
        <f t="shared" si="2"/>
        <v>509760</v>
      </c>
      <c r="G15" s="2">
        <f t="shared" si="3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0"/>
        <v>2680000</v>
      </c>
      <c r="E16" s="2">
        <f t="shared" si="1"/>
        <v>6030000</v>
      </c>
      <c r="F16" s="2">
        <f t="shared" si="2"/>
        <v>723600</v>
      </c>
      <c r="G16" s="2">
        <f t="shared" si="3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0"/>
        <v>2240000</v>
      </c>
      <c r="E17" s="2">
        <f t="shared" si="1"/>
        <v>5040000</v>
      </c>
      <c r="F17" s="2">
        <f t="shared" si="2"/>
        <v>604800</v>
      </c>
      <c r="G17" s="2">
        <f t="shared" si="3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0"/>
        <v>1680000</v>
      </c>
      <c r="E18" s="2">
        <f t="shared" si="1"/>
        <v>3780000</v>
      </c>
      <c r="F18" s="2">
        <f t="shared" si="2"/>
        <v>453600</v>
      </c>
      <c r="G18" s="2">
        <f t="shared" si="3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0"/>
        <v>2800000</v>
      </c>
      <c r="E19" s="2">
        <f t="shared" si="1"/>
        <v>6300000</v>
      </c>
      <c r="F19" s="2">
        <f t="shared" si="2"/>
        <v>756000</v>
      </c>
      <c r="G19" s="2">
        <f t="shared" si="3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0"/>
        <v>2400000</v>
      </c>
      <c r="E20" s="2">
        <f t="shared" si="1"/>
        <v>5400000</v>
      </c>
      <c r="F20" s="2">
        <f t="shared" si="2"/>
        <v>648000</v>
      </c>
      <c r="G20" s="2">
        <f t="shared" si="3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0"/>
        <v>4160000</v>
      </c>
      <c r="E21" s="2">
        <f t="shared" si="1"/>
        <v>9360000</v>
      </c>
      <c r="F21" s="2">
        <f t="shared" si="2"/>
        <v>1123200</v>
      </c>
      <c r="G21" s="2">
        <f t="shared" si="3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0"/>
        <v>1880000</v>
      </c>
      <c r="E22" s="2">
        <f t="shared" si="1"/>
        <v>4230000</v>
      </c>
      <c r="F22" s="2">
        <f t="shared" si="2"/>
        <v>507600</v>
      </c>
      <c r="G22" s="2">
        <f t="shared" si="3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0"/>
        <v>3888000</v>
      </c>
      <c r="E23" s="2">
        <f t="shared" si="1"/>
        <v>8748000</v>
      </c>
      <c r="F23" s="2">
        <f t="shared" si="2"/>
        <v>1049760</v>
      </c>
      <c r="G23" s="2">
        <f t="shared" si="3"/>
        <v>7698240</v>
      </c>
    </row>
    <row r="25" spans="1:7">
      <c r="A25" s="23" t="s">
        <v>182</v>
      </c>
    </row>
    <row r="26" spans="1:7">
      <c r="A26" t="b">
        <f>OR(AND(C4&gt;=3500000,  C4&lt;=4000000), G4&gt;= 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F24" sqref="F24"/>
    </sheetView>
  </sheetViews>
  <sheetFormatPr defaultRowHeight="15"/>
  <cols>
    <col min="4" max="4" width="13" customWidth="1"/>
    <col min="5" max="5" width="10.85546875" bestFit="1" customWidth="1"/>
    <col min="7" max="7" width="10.4257812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24" t="s">
        <v>29</v>
      </c>
      <c r="C5" s="24" t="s">
        <v>30</v>
      </c>
      <c r="D5" s="25">
        <v>44992</v>
      </c>
      <c r="E5" s="26">
        <v>179000</v>
      </c>
      <c r="F5" s="27">
        <f>_xlfn.RANK.EQ(E5,$E$5:$E$12)</f>
        <v>6</v>
      </c>
      <c r="G5" s="24" t="str">
        <f t="shared" ref="G5:G12" si="0">IF(WEEKDAY(D5,2)&gt;=5,"주말출발","주중출발")</f>
        <v>주중출발</v>
      </c>
    </row>
    <row r="6" spans="2:7">
      <c r="B6" s="24" t="s">
        <v>31</v>
      </c>
      <c r="C6" s="24" t="s">
        <v>30</v>
      </c>
      <c r="D6" s="25">
        <v>44995</v>
      </c>
      <c r="E6" s="26">
        <v>159000</v>
      </c>
      <c r="F6" s="27">
        <f t="shared" ref="F6:F12" si="1">_xlfn.RANK.EQ(E6,$E$5:$E$12)</f>
        <v>8</v>
      </c>
      <c r="G6" s="24" t="str">
        <f t="shared" si="0"/>
        <v>주말출발</v>
      </c>
    </row>
    <row r="7" spans="2:7">
      <c r="B7" s="24" t="s">
        <v>32</v>
      </c>
      <c r="C7" s="24" t="s">
        <v>33</v>
      </c>
      <c r="D7" s="25">
        <v>44999</v>
      </c>
      <c r="E7" s="26">
        <v>459000</v>
      </c>
      <c r="F7" s="27">
        <f t="shared" si="1"/>
        <v>1</v>
      </c>
      <c r="G7" s="24" t="str">
        <f t="shared" si="0"/>
        <v>주중출발</v>
      </c>
    </row>
    <row r="8" spans="2:7">
      <c r="B8" s="24" t="s">
        <v>34</v>
      </c>
      <c r="C8" s="24" t="s">
        <v>33</v>
      </c>
      <c r="D8" s="25">
        <v>44999</v>
      </c>
      <c r="E8" s="26">
        <v>329000</v>
      </c>
      <c r="F8" s="27">
        <f t="shared" si="1"/>
        <v>2</v>
      </c>
      <c r="G8" s="24" t="str">
        <f t="shared" si="0"/>
        <v>주중출발</v>
      </c>
    </row>
    <row r="9" spans="2:7">
      <c r="B9" s="24" t="s">
        <v>35</v>
      </c>
      <c r="C9" s="24" t="s">
        <v>30</v>
      </c>
      <c r="D9" s="25">
        <v>44995</v>
      </c>
      <c r="E9" s="26">
        <v>199000</v>
      </c>
      <c r="F9" s="27">
        <f t="shared" si="1"/>
        <v>5</v>
      </c>
      <c r="G9" s="24" t="str">
        <f t="shared" si="0"/>
        <v>주말출발</v>
      </c>
    </row>
    <row r="10" spans="2:7">
      <c r="B10" s="24" t="s">
        <v>36</v>
      </c>
      <c r="C10" s="24" t="s">
        <v>30</v>
      </c>
      <c r="D10" s="25">
        <v>45002</v>
      </c>
      <c r="E10" s="26">
        <v>169000</v>
      </c>
      <c r="F10" s="27">
        <f t="shared" si="1"/>
        <v>7</v>
      </c>
      <c r="G10" s="24" t="str">
        <f t="shared" si="0"/>
        <v>주말출발</v>
      </c>
    </row>
    <row r="11" spans="2:7">
      <c r="B11" s="24" t="s">
        <v>37</v>
      </c>
      <c r="C11" s="24" t="s">
        <v>30</v>
      </c>
      <c r="D11" s="25">
        <v>44995</v>
      </c>
      <c r="E11" s="26">
        <v>239000</v>
      </c>
      <c r="F11" s="27">
        <f t="shared" si="1"/>
        <v>4</v>
      </c>
      <c r="G11" s="24" t="str">
        <f t="shared" si="0"/>
        <v>주말출발</v>
      </c>
    </row>
    <row r="12" spans="2:7">
      <c r="B12" s="24" t="s">
        <v>38</v>
      </c>
      <c r="C12" s="24" t="s">
        <v>33</v>
      </c>
      <c r="D12" s="25">
        <v>45002</v>
      </c>
      <c r="E12" s="26">
        <v>329000</v>
      </c>
      <c r="F12" s="27">
        <f t="shared" si="1"/>
        <v>2</v>
      </c>
      <c r="G12" s="24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7" zoomScaleNormal="100" workbookViewId="0">
      <selection activeCell="J38" sqref="J38"/>
    </sheetView>
  </sheetViews>
  <sheetFormatPr defaultRowHeight="15"/>
  <cols>
    <col min="1" max="1" width="12.140625" customWidth="1"/>
    <col min="2" max="2" width="15.85546875" customWidth="1"/>
    <col min="3" max="3" width="13.42578125" customWidth="1"/>
    <col min="5" max="5" width="13" customWidth="1"/>
    <col min="6" max="6" width="12.28515625" customWidth="1"/>
    <col min="7" max="7" width="15" customWidth="1"/>
    <col min="8" max="8" width="14.855468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MEDIAN(IF($A$13:$A$30 = A7, $D$13:$D$30))</f>
        <v>185</v>
      </c>
      <c r="D7" s="4">
        <f t="array" ref="D7" xml:space="preserve"> SUM(($A$13:$A$30=$A7)* (CHOOSE(WEEKDAY($B$13:$B$30, 2), "월", "화", "수", "목", "금") = D$6))</f>
        <v>0</v>
      </c>
      <c r="E7" s="4">
        <f t="array" ref="E7" xml:space="preserve"> SUM(($A$13:$A$30=$A7)* (CHOOSE(WEEKDAY($B$13:$B$30, 2), "월", "화", "수", "목", "금") = E$6))</f>
        <v>0</v>
      </c>
      <c r="F7" s="4">
        <f t="array" ref="F7" xml:space="preserve"> SUM(($A$13:$A$30=$A7)* (CHOOSE(WEEKDAY($B$13:$B$30, 2), "월", "화", "수", "목", "금") = F$6))</f>
        <v>0</v>
      </c>
      <c r="G7" s="4">
        <f t="array" ref="G7" xml:space="preserve"> SUM(($A$13:$A$30=$A7)* (CHOOSE(WEEKDAY($B$13:$B$30, 2), "월", "화", "수", "목", "금") = G$6))</f>
        <v>2</v>
      </c>
      <c r="H7" s="4">
        <f t="array" ref="H7" xml:space="preserve"> SUM(($A$13:$A$30=$A7)* (CHOOSE(WEEKDAY($B$13:$B$30, 2), "월", "화", "수", "목", "금") = H$6))</f>
        <v>2</v>
      </c>
    </row>
    <row r="8" spans="1:8">
      <c r="A8" s="1" t="s">
        <v>52</v>
      </c>
      <c r="B8" s="6">
        <v>7.0000000000000007E-2</v>
      </c>
      <c r="C8" s="1">
        <f t="array" ref="C8">MEDIAN(IF($A$13:$A$30 = A8, $D$13:$D$30))</f>
        <v>175</v>
      </c>
      <c r="D8" s="4">
        <f t="array" ref="D8" xml:space="preserve"> SUM(($A$13:$A$30=$A8)* (CHOOSE(WEEKDAY($B$13:$B$30, 2), "월", "화", "수", "목", "금") = D$6))</f>
        <v>0</v>
      </c>
      <c r="E8" s="4">
        <f t="array" ref="E8" xml:space="preserve"> SUM(($A$13:$A$30=$A8)* (CHOOSE(WEEKDAY($B$13:$B$30, 2), "월", "화", "수", "목", "금") = E$6))</f>
        <v>1</v>
      </c>
      <c r="F8" s="4">
        <f t="array" ref="F8" xml:space="preserve"> SUM(($A$13:$A$30=$A8)* (CHOOSE(WEEKDAY($B$13:$B$30, 2), "월", "화", "수", "목", "금") = F$6))</f>
        <v>1</v>
      </c>
      <c r="G8" s="4">
        <f t="array" ref="G8" xml:space="preserve"> SUM(($A$13:$A$30=$A8)* (CHOOSE(WEEKDAY($B$13:$B$30, 2), "월", "화", "수", "목", "금") = G$6))</f>
        <v>3</v>
      </c>
      <c r="H8" s="4">
        <f t="array" ref="H8" xml:space="preserve"> SUM(($A$13:$A$30=$A8)* (CHOOSE(WEEKDAY($B$13:$B$30, 2), "월", "화", "수", "목", "금") = H$6))</f>
        <v>1</v>
      </c>
    </row>
    <row r="9" spans="1:8">
      <c r="A9" s="1" t="s">
        <v>53</v>
      </c>
      <c r="B9" s="6">
        <v>0.1</v>
      </c>
      <c r="C9" s="1">
        <f t="array" ref="C9">MEDIAN(IF($A$13:$A$30 = A9, $D$13:$D$30))</f>
        <v>165</v>
      </c>
      <c r="D9" s="4">
        <f t="array" ref="D9" xml:space="preserve"> SUM(($A$13:$A$30=$A9)* (CHOOSE(WEEKDAY($B$13:$B$30, 2), "월", "화", "수", "목", "금") = D$6))</f>
        <v>1</v>
      </c>
      <c r="E9" s="4">
        <f t="array" ref="E9" xml:space="preserve"> SUM(($A$13:$A$30=$A9)* (CHOOSE(WEEKDAY($B$13:$B$30, 2), "월", "화", "수", "목", "금") = E$6))</f>
        <v>3</v>
      </c>
      <c r="F9" s="4">
        <f t="array" ref="F9" xml:space="preserve"> SUM(($A$13:$A$30=$A9)* (CHOOSE(WEEKDAY($B$13:$B$30, 2), "월", "화", "수", "목", "금") = F$6))</f>
        <v>1</v>
      </c>
      <c r="G9" s="4">
        <f t="array" ref="G9" xml:space="preserve"> SUM(($A$13:$A$30=$A9)* (CHOOSE(WEEKDAY($B$13:$B$30, 2), "월", "화", "수", "목", "금") = G$6))</f>
        <v>1</v>
      </c>
      <c r="H9" s="4">
        <f t="array" ref="H9" xml:space="preserve"> SUM(($A$13:$A$30=$A9)* (CHOOSE(WEEKDAY($B$13:$B$30, 2), "월", "화", "수", "목", "금") = 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 t="array" ref="E13">IF(D13&lt;=100, HLOOKUP(C13, $B$2:$G$3, 2, FALSE)*1.1, HLOOKUP(C13, $B$2:$G$3, 2, FALSE))</f>
        <v>15</v>
      </c>
      <c r="F13" s="9">
        <f t="array" ref="F13:F30">D13:D30*E13:E30</f>
        <v>3075</v>
      </c>
      <c r="G13" s="10">
        <f>F13*(1- VLOOKUP(A13,$A$7:$B$9, 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array" ref="E14">IF(D14&lt;=100, HLOOKUP(C14, $B$2:$G$3, 2, FALSE)*1.1, HLOOKUP(C14, $B$2:$G$3, 2, FALSE))</f>
        <v>192.50000000000003</v>
      </c>
      <c r="F14" s="9">
        <v>19250.000000000004</v>
      </c>
      <c r="G14" s="10">
        <f t="shared" ref="G14:G30" si="0">F14*(1- VLOOKUP(A14,$A$7:$B$9, 2,FALSE))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array" ref="E15">IF(D15&lt;=100, HLOOKUP(C15, $B$2:$G$3, 2, FALSE)*1.1, HLOOKUP(C15, $B$2:$G$3, 2, FALSE))</f>
        <v>175</v>
      </c>
      <c r="F15" s="9">
        <v>26250</v>
      </c>
      <c r="G15" s="10">
        <f t="shared" si="0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array" ref="E16">IF(D16&lt;=100, HLOOKUP(C16, $B$2:$G$3, 2, FALSE)*1.1, HLOOKUP(C16, $B$2:$G$3, 2, FALSE))</f>
        <v>35</v>
      </c>
      <c r="F16" s="9">
        <v>3675</v>
      </c>
      <c r="G16" s="10">
        <f t="shared" si="0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array" ref="E17">IF(D17&lt;=100, HLOOKUP(C17, $B$2:$G$3, 2, FALSE)*1.1, HLOOKUP(C17, $B$2:$G$3, 2, FALSE))</f>
        <v>16.5</v>
      </c>
      <c r="F17" s="9">
        <v>1650</v>
      </c>
      <c r="G17" s="10">
        <f t="shared" si="0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array" ref="E18">IF(D18&lt;=100, HLOOKUP(C18, $B$2:$G$3, 2, FALSE)*1.1, HLOOKUP(C18, $B$2:$G$3, 2, FALSE))</f>
        <v>186</v>
      </c>
      <c r="F18" s="9">
        <v>37200</v>
      </c>
      <c r="G18" s="10">
        <f t="shared" si="0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array" ref="E19">IF(D19&lt;=100, HLOOKUP(C19, $B$2:$G$3, 2, FALSE)*1.1, HLOOKUP(C19, $B$2:$G$3, 2, FALSE))</f>
        <v>186</v>
      </c>
      <c r="F19" s="9">
        <v>31620</v>
      </c>
      <c r="G19" s="10">
        <f t="shared" si="0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array" ref="E20">IF(D20&lt;=100, HLOOKUP(C20, $B$2:$G$3, 2, FALSE)*1.1, HLOOKUP(C20, $B$2:$G$3, 2, FALSE))</f>
        <v>20</v>
      </c>
      <c r="F20" s="9">
        <v>3000</v>
      </c>
      <c r="G20" s="10">
        <f t="shared" si="0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array" ref="E21">IF(D21&lt;=100, HLOOKUP(C21, $B$2:$G$3, 2, FALSE)*1.1, HLOOKUP(C21, $B$2:$G$3, 2, FALSE))</f>
        <v>20</v>
      </c>
      <c r="F21" s="9">
        <v>4400</v>
      </c>
      <c r="G21" s="10">
        <f t="shared" si="0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array" ref="E22">IF(D22&lt;=100, HLOOKUP(C22, $B$2:$G$3, 2, FALSE)*1.1, HLOOKUP(C22, $B$2:$G$3, 2, FALSE))</f>
        <v>15</v>
      </c>
      <c r="F22" s="9">
        <v>1650</v>
      </c>
      <c r="G22" s="10">
        <f t="shared" si="0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array" ref="E23">IF(D23&lt;=100, HLOOKUP(C23, $B$2:$G$3, 2, FALSE)*1.1, HLOOKUP(C23, $B$2:$G$3, 2, FALSE))</f>
        <v>35</v>
      </c>
      <c r="F23" s="9">
        <v>7000</v>
      </c>
      <c r="G23" s="10">
        <f t="shared" si="0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array" ref="E24">IF(D24&lt;=100, HLOOKUP(C24, $B$2:$G$3, 2, FALSE)*1.1, HLOOKUP(C24, $B$2:$G$3, 2, FALSE))</f>
        <v>15</v>
      </c>
      <c r="F24" s="9">
        <v>3000</v>
      </c>
      <c r="G24" s="10">
        <f t="shared" si="0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array" ref="E25">IF(D25&lt;=100, HLOOKUP(C25, $B$2:$G$3, 2, FALSE)*1.1, HLOOKUP(C25, $B$2:$G$3, 2, FALSE))</f>
        <v>320</v>
      </c>
      <c r="F25" s="9">
        <v>38720</v>
      </c>
      <c r="G25" s="10">
        <f t="shared" si="0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array" ref="E26">IF(D26&lt;=100, HLOOKUP(C26, $B$2:$G$3, 2, FALSE)*1.1, HLOOKUP(C26, $B$2:$G$3, 2, FALSE))</f>
        <v>15</v>
      </c>
      <c r="F26" s="9">
        <v>2250</v>
      </c>
      <c r="G26" s="10">
        <f t="shared" si="0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array" ref="E27">IF(D27&lt;=100, HLOOKUP(C27, $B$2:$G$3, 2, FALSE)*1.1, HLOOKUP(C27, $B$2:$G$3, 2, FALSE))</f>
        <v>175</v>
      </c>
      <c r="F27" s="9">
        <v>35000</v>
      </c>
      <c r="G27" s="10">
        <f t="shared" si="0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array" ref="E28">IF(D28&lt;=100, HLOOKUP(C28, $B$2:$G$3, 2, FALSE)*1.1, HLOOKUP(C28, $B$2:$G$3, 2, FALSE))</f>
        <v>35</v>
      </c>
      <c r="F28" s="9">
        <v>6300</v>
      </c>
      <c r="G28" s="10">
        <f t="shared" si="0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array" ref="E29">IF(D29&lt;=100, HLOOKUP(C29, $B$2:$G$3, 2, FALSE)*1.1, HLOOKUP(C29, $B$2:$G$3, 2, FALSE))</f>
        <v>186</v>
      </c>
      <c r="F29" s="9">
        <v>38130</v>
      </c>
      <c r="G29" s="10">
        <f t="shared" si="0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array" ref="E30">IF(D30&lt;=100, HLOOKUP(C30, $B$2:$G$3, 2, FALSE)*1.1, HLOOKUP(C30, $B$2:$G$3, 2, FALSE))</f>
        <v>15</v>
      </c>
      <c r="F30" s="9">
        <v>3900</v>
      </c>
      <c r="G30" s="10">
        <f t="shared" si="0"/>
        <v>3626.9999999999995</v>
      </c>
    </row>
    <row r="32" spans="1:7">
      <c r="A32" t="s">
        <v>59</v>
      </c>
      <c r="B32" s="33" t="s">
        <v>60</v>
      </c>
      <c r="C32" s="33"/>
      <c r="D32" s="33"/>
      <c r="E32" s="33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 D34&gt;=700, F34&gt;=600, AVERAGE(C34,D34)), "보너스", 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1">IF(AND(C35&gt;=700, D35&gt;=700, F35&gt;=600, AVERAGE(C35,D35)), "보너스", 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1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1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1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1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1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abSelected="1" workbookViewId="0">
      <selection activeCell="G29" sqref="G29"/>
    </sheetView>
  </sheetViews>
  <sheetFormatPr defaultRowHeight="15"/>
  <cols>
    <col min="1" max="1" width="15.85546875" customWidth="1"/>
    <col min="2" max="2" width="12.85546875" bestFit="1" customWidth="1"/>
    <col min="3" max="3" width="15.42578125" bestFit="1" customWidth="1"/>
    <col min="4" max="4" width="12" bestFit="1" customWidth="1"/>
    <col min="5" max="5" width="13.5703125" customWidth="1"/>
    <col min="6" max="6" width="15" customWidth="1"/>
    <col min="7" max="7" width="8" bestFit="1" customWidth="1"/>
    <col min="8" max="8" width="15.42578125" bestFit="1" customWidth="1"/>
    <col min="9" max="9" width="15.85546875" bestFit="1" customWidth="1"/>
    <col min="10" max="10" width="20.28515625" bestFit="1" customWidth="1"/>
  </cols>
  <sheetData>
    <row r="1" spans="1:6">
      <c r="A1" s="28" t="s">
        <v>187</v>
      </c>
      <c r="B1" t="s">
        <v>183</v>
      </c>
    </row>
    <row r="3" spans="1:6">
      <c r="A3" s="23"/>
      <c r="B3" s="23"/>
      <c r="C3" s="23"/>
      <c r="D3" s="30" t="s">
        <v>188</v>
      </c>
      <c r="E3" s="23"/>
      <c r="F3" s="23"/>
    </row>
    <row r="4" spans="1:6">
      <c r="A4" s="30" t="s">
        <v>190</v>
      </c>
      <c r="B4" s="30" t="s">
        <v>189</v>
      </c>
      <c r="C4" s="30" t="s">
        <v>193</v>
      </c>
      <c r="D4" s="32" t="s">
        <v>184</v>
      </c>
      <c r="E4" s="32" t="s">
        <v>185</v>
      </c>
      <c r="F4" s="32" t="s">
        <v>186</v>
      </c>
    </row>
    <row r="5" spans="1:6">
      <c r="A5" s="23" t="s">
        <v>191</v>
      </c>
      <c r="B5" s="23"/>
      <c r="C5" s="23"/>
      <c r="D5" s="29"/>
      <c r="E5" s="29"/>
      <c r="F5" s="29"/>
    </row>
    <row r="6" spans="1:6">
      <c r="A6" s="23"/>
      <c r="B6" s="31">
        <v>0.46180555555555558</v>
      </c>
      <c r="C6" s="23"/>
      <c r="D6" s="29"/>
      <c r="E6" s="29"/>
      <c r="F6" s="29"/>
    </row>
    <row r="7" spans="1:6">
      <c r="A7" s="23"/>
      <c r="B7" s="23"/>
      <c r="C7" s="23" t="s">
        <v>195</v>
      </c>
      <c r="D7" s="29" t="s">
        <v>194</v>
      </c>
      <c r="E7" s="29" t="s">
        <v>194</v>
      </c>
      <c r="F7" s="29">
        <v>6</v>
      </c>
    </row>
    <row r="8" spans="1:6">
      <c r="A8" s="23"/>
      <c r="B8" s="23"/>
      <c r="C8" s="23" t="s">
        <v>197</v>
      </c>
      <c r="D8" s="29" t="s">
        <v>194</v>
      </c>
      <c r="E8" s="29" t="s">
        <v>194</v>
      </c>
      <c r="F8" s="29">
        <v>460000</v>
      </c>
    </row>
    <row r="9" spans="1:6">
      <c r="A9" s="23"/>
      <c r="B9" s="31">
        <v>0.47152777777777777</v>
      </c>
      <c r="C9" s="23"/>
      <c r="D9" s="29"/>
      <c r="E9" s="29"/>
      <c r="F9" s="29"/>
    </row>
    <row r="10" spans="1:6">
      <c r="A10" s="23"/>
      <c r="B10" s="23"/>
      <c r="C10" s="23" t="s">
        <v>195</v>
      </c>
      <c r="D10" s="29" t="s">
        <v>194</v>
      </c>
      <c r="E10" s="29" t="s">
        <v>194</v>
      </c>
      <c r="F10" s="29">
        <v>2</v>
      </c>
    </row>
    <row r="11" spans="1:6">
      <c r="A11" s="23"/>
      <c r="B11" s="23"/>
      <c r="C11" s="23" t="s">
        <v>197</v>
      </c>
      <c r="D11" s="29" t="s">
        <v>194</v>
      </c>
      <c r="E11" s="29" t="s">
        <v>194</v>
      </c>
      <c r="F11" s="29">
        <v>300000</v>
      </c>
    </row>
    <row r="12" spans="1:6">
      <c r="A12" s="23" t="s">
        <v>192</v>
      </c>
      <c r="B12" s="23"/>
      <c r="C12" s="23"/>
      <c r="D12" s="29"/>
      <c r="E12" s="29"/>
      <c r="F12" s="29"/>
    </row>
    <row r="13" spans="1:6">
      <c r="A13" s="23"/>
      <c r="B13" s="31">
        <v>0.54513888888888884</v>
      </c>
      <c r="C13" s="23"/>
      <c r="D13" s="29"/>
      <c r="E13" s="29"/>
      <c r="F13" s="29"/>
    </row>
    <row r="14" spans="1:6">
      <c r="A14" s="23"/>
      <c r="B14" s="23"/>
      <c r="C14" s="23" t="s">
        <v>195</v>
      </c>
      <c r="D14" s="29">
        <v>1</v>
      </c>
      <c r="E14" s="29" t="s">
        <v>194</v>
      </c>
      <c r="F14" s="29" t="s">
        <v>194</v>
      </c>
    </row>
    <row r="15" spans="1:6">
      <c r="A15" s="23"/>
      <c r="B15" s="23"/>
      <c r="C15" s="23" t="s">
        <v>197</v>
      </c>
      <c r="D15" s="29">
        <v>2560000</v>
      </c>
      <c r="E15" s="29" t="s">
        <v>194</v>
      </c>
      <c r="F15" s="29" t="s">
        <v>194</v>
      </c>
    </row>
    <row r="16" spans="1:6">
      <c r="A16" s="23"/>
      <c r="B16" s="31">
        <v>0.63888888888888884</v>
      </c>
      <c r="C16" s="23"/>
      <c r="D16" s="29"/>
      <c r="E16" s="29"/>
      <c r="F16" s="29"/>
    </row>
    <row r="17" spans="1:6">
      <c r="A17" s="23"/>
      <c r="B17" s="23"/>
      <c r="C17" s="23" t="s">
        <v>195</v>
      </c>
      <c r="D17" s="29" t="s">
        <v>194</v>
      </c>
      <c r="E17" s="29">
        <v>12</v>
      </c>
      <c r="F17" s="29" t="s">
        <v>194</v>
      </c>
    </row>
    <row r="18" spans="1:6">
      <c r="A18" s="23"/>
      <c r="B18" s="23"/>
      <c r="C18" s="23" t="s">
        <v>197</v>
      </c>
      <c r="D18" s="29" t="s">
        <v>194</v>
      </c>
      <c r="E18" s="29">
        <v>585000</v>
      </c>
      <c r="F18" s="29" t="s">
        <v>194</v>
      </c>
    </row>
    <row r="19" spans="1:6">
      <c r="A19" s="23"/>
      <c r="B19" s="31">
        <v>0.6743055555555556</v>
      </c>
      <c r="C19" s="23"/>
      <c r="D19" s="29"/>
      <c r="E19" s="29"/>
      <c r="F19" s="29"/>
    </row>
    <row r="20" spans="1:6">
      <c r="A20" s="23"/>
      <c r="B20" s="23"/>
      <c r="C20" s="23" t="s">
        <v>195</v>
      </c>
      <c r="D20" s="29" t="s">
        <v>194</v>
      </c>
      <c r="E20" s="29">
        <v>8</v>
      </c>
      <c r="F20" s="29" t="s">
        <v>194</v>
      </c>
    </row>
    <row r="21" spans="1:6">
      <c r="A21" s="23"/>
      <c r="B21" s="23"/>
      <c r="C21" s="23" t="s">
        <v>197</v>
      </c>
      <c r="D21" s="29" t="s">
        <v>194</v>
      </c>
      <c r="E21" s="29">
        <v>588000</v>
      </c>
      <c r="F21" s="29" t="s">
        <v>194</v>
      </c>
    </row>
    <row r="22" spans="1:6">
      <c r="A22" s="23" t="s">
        <v>196</v>
      </c>
      <c r="B22" s="23"/>
      <c r="C22" s="23"/>
      <c r="D22" s="29">
        <v>1</v>
      </c>
      <c r="E22" s="29">
        <v>10</v>
      </c>
      <c r="F22" s="29">
        <v>4</v>
      </c>
    </row>
    <row r="23" spans="1:6">
      <c r="A23" s="23" t="s">
        <v>198</v>
      </c>
      <c r="B23" s="23"/>
      <c r="C23" s="23"/>
      <c r="D23" s="29">
        <v>2560000</v>
      </c>
      <c r="E23" s="29">
        <v>586500</v>
      </c>
      <c r="F23" s="29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O40" sqref="O40"/>
    </sheetView>
  </sheetViews>
  <sheetFormatPr defaultRowHeight="15"/>
  <cols>
    <col min="1" max="1" width="2.7109375" customWidth="1"/>
    <col min="6" max="6" width="10.85546875" bestFit="1" customWidth="1"/>
  </cols>
  <sheetData>
    <row r="2" spans="2:6">
      <c r="B2" t="s">
        <v>106</v>
      </c>
    </row>
    <row r="3" spans="2:6" ht="17.25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t="16.5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t="16.5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 ht="16.5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t="16.5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t="16.5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 ht="16.5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t="16.5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t="16.5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t="16.5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t="16.5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 ht="16.5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t="16.5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 ht="16.5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t="16.5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t="16.5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t="16.5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 ht="16.5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2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>
      <selection activeCell="Q18" sqref="Q18"/>
    </sheetView>
  </sheetViews>
  <sheetFormatPr defaultRowHeight="15"/>
  <cols>
    <col min="1" max="1" width="2" customWidth="1"/>
  </cols>
  <sheetData>
    <row r="1" spans="2:7">
      <c r="B1" s="35" t="s">
        <v>113</v>
      </c>
      <c r="C1" s="35"/>
      <c r="D1" s="35"/>
      <c r="E1" s="35"/>
      <c r="F1" s="35"/>
      <c r="G1" s="35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topLeftCell="A2" workbookViewId="0">
      <selection activeCell="C37" sqref="C36:C37"/>
    </sheetView>
  </sheetViews>
  <sheetFormatPr defaultRowHeight="15"/>
  <cols>
    <col min="2" max="3" width="5.28515625" bestFit="1" customWidth="1"/>
    <col min="9" max="9" width="13.85546875" bestFit="1" customWidth="1"/>
  </cols>
  <sheetData>
    <row r="1" spans="1:9" ht="21">
      <c r="A1" s="36" t="s">
        <v>127</v>
      </c>
      <c r="B1" s="36"/>
      <c r="C1" s="36"/>
      <c r="D1" s="36"/>
      <c r="E1" s="36"/>
      <c r="F1" s="36"/>
      <c r="G1" s="36"/>
      <c r="H1" s="36"/>
      <c r="I1" s="36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7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7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7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7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7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7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7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7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7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workbookViewId="0">
      <selection activeCell="O23" sqref="O23"/>
    </sheetView>
  </sheetViews>
  <sheetFormatPr defaultRowHeight="15"/>
  <cols>
    <col min="1" max="1" width="13.28515625" customWidth="1"/>
  </cols>
  <sheetData>
    <row r="1" spans="1:11" ht="19.5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45665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45665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45665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A8" s="21"/>
      <c r="J8" t="s">
        <v>167</v>
      </c>
      <c r="K8">
        <v>800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523875</xdr:colOff>
                <xdr:row>0</xdr:row>
                <xdr:rowOff>219075</xdr:rowOff>
              </from>
              <to>
                <xdr:col>8</xdr:col>
                <xdr:colOff>533400</xdr:colOff>
                <xdr:row>3</xdr:row>
                <xdr:rowOff>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owen park</cp:lastModifiedBy>
  <dcterms:created xsi:type="dcterms:W3CDTF">2023-05-11T11:47:16Z</dcterms:created>
  <dcterms:modified xsi:type="dcterms:W3CDTF">2026-05-13T10:56:41Z</dcterms:modified>
</cp:coreProperties>
</file>