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"/>
    </mc:Choice>
  </mc:AlternateContent>
  <xr:revisionPtr revIDLastSave="0" documentId="13_ncr:1_{F7B3C00C-F5F0-47FC-9751-7FF4CDF2EBC0}" xr6:coauthVersionLast="47" xr6:coauthVersionMax="47" xr10:uidLastSave="{00000000-0000-0000-0000-000000000000}"/>
  <bookViews>
    <workbookView xWindow="-120" yWindow="-120" windowWidth="38640" windowHeight="21240" activeTab="3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4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4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2" l="1"/>
  <c r="A15" i="9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C4" i="2" a="1"/>
  <c r="C5" i="2" a="1"/>
  <c r="C6" i="2" a="1"/>
  <c r="C7" i="2" a="1"/>
  <c r="C8" i="2" a="1"/>
  <c r="C9" i="2" a="1"/>
  <c r="C10" i="2" a="1"/>
  <c r="C11" i="2" a="1"/>
  <c r="C12" i="2" a="1"/>
  <c r="C3" i="2" a="1"/>
  <c r="G5" i="12"/>
  <c r="G6" i="12"/>
  <c r="G7" i="12"/>
  <c r="G8" i="12"/>
  <c r="G9" i="12"/>
  <c r="G4" i="12"/>
  <c r="G17" i="5"/>
  <c r="G10" i="5"/>
  <c r="G6" i="5"/>
  <c r="G19" i="5" s="1"/>
  <c r="F18" i="5"/>
  <c r="E18" i="5"/>
  <c r="F11" i="5"/>
  <c r="E11" i="5"/>
  <c r="F7" i="5"/>
  <c r="F20" i="5" s="1"/>
  <c r="E7" i="5"/>
  <c r="E20" i="5" s="1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 s="1"/>
  <c r="F7" i="10" s="1"/>
  <c r="D8" i="10"/>
  <c r="E8" i="10" s="1"/>
  <c r="F8" i="10" s="1"/>
  <c r="D9" i="10"/>
  <c r="E9" i="10"/>
  <c r="F9" i="10" s="1"/>
  <c r="D10" i="10"/>
  <c r="E10" i="10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<sst xmlns="http://schemas.openxmlformats.org/spreadsheetml/2006/main" count="529" uniqueCount="328">
  <si>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</si>
  <si>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</si>
  <si>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</si>
  <si>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</si>
  <si>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</si>
  <si>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</si>
  <si>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</si>
  <si>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</si>
  <si>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</si>
  <si>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</si>
  <si>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</si>
  <si>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</si>
  <si>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</si>
  <si>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</si>
  <si>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</si>
  <si>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</si>
  <si>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</si>
  <si>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</si>
  <si>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</si>
  <si>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</si>
  <si>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</si>
  <si>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</si>
  <si>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</si>
  <si>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</si>
  <si>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</si>
  <si>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</si>
  <si>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</si>
  <si>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</si>
  <si>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</si>
  <si>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</si>
  <si>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</si>
  <si>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</si>
  <si>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</si>
  <si>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</si>
  <si>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</si>
  <si>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</si>
  <si>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</si>
  <si>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</si>
  <si>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</si>
  <si>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</si>
  <si>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</si>
  <si>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</si>
  <si>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</si>
  <si>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</si>
  <si>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</si>
  <si>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</si>
  <si>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</si>
  <si>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</si>
  <si>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</si>
  <si>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</si>
  <si>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</si>
  <si>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</si>
  <si>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</si>
  <si>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</si>
  <si>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</si>
  <si>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</si>
  <si>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</si>
  <si>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</si>
  <si>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</si>
  <si>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</si>
  <si>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</si>
  <si>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</si>
  <si>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</si>
  <si>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</si>
  <si>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</si>
  <si>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</si>
  <si>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</si>
  <si>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</si>
  <si>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</si>
  <si>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</si>
  <si>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</si>
  <si>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</si>
  <si>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</si>
  <si>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</si>
  <si>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</si>
  <si>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</si>
  <si>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</si>
  <si>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</si>
  <si>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</si>
  <si>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</si>
  <si>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</si>
  <si>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</si>
  <si>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</si>
  <si>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</si>
  <si>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</si>
  <si>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</si>
  <si>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</si>
  <si>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</si>
  <si>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</si>
  <si>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</si>
  <si>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</si>
  <si>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</si>
  <si>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</si>
  <si>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</si>
  <si>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</si>
  <si>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</si>
  <si>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</si>
  <si>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</si>
  <si>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</si>
  <si>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</si>
  <si>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</si>
  <si>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</si>
  <si>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</si>
  <si>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</si>
  <si>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</si>
  <si>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</si>
  <si>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</si>
  <si>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</si>
  <si>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</si>
  <si>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</si>
  <si>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</si>
  <si>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</si>
  <si>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</si>
  <si>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</si>
  <si>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</si>
  <si>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</si>
  <si>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</si>
  <si>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</si>
  <si>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</si>
  <si>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</si>
  <si>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</si>
  <si>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</si>
  <si>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</si>
  <si>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</si>
  <si>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</si>
  <si>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</si>
  <si>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</si>
  <si>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</si>
  <si>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</si>
  <si>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</si>
  <si>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</si>
  <si>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</si>
  <si>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</si>
  <si>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</si>
  <si>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</si>
  <si>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</si>
  <si>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</si>
  <si>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</si>
  <si>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</si>
  <si>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</si>
  <si>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</si>
  <si>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</si>
  <si>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</si>
  <si>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</si>
  <si>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</si>
  <si>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</si>
  <si>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</si>
  <si>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</si>
  <si>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</si>
  <si>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</si>
  <si>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</si>
  <si>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</si>
  <si>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</si>
  <si>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</si>
  <si>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</si>
  <si>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</si>
  <si>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</si>
  <si>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</si>
  <si>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</si>
  <si>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</si>
  <si>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</si>
  <si>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</si>
  <si>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</si>
  <si>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</si>
  <si>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</si>
  <si>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</si>
  <si>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</si>
  <si>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</si>
  <si>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</si>
  <si>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</si>
  <si>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</si>
  <si>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</si>
  <si>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</si>
  <si>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</si>
  <si>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</si>
  <si>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</si>
  <si>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</si>
  <si>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</si>
  <si>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</si>
  <si>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</si>
  <si>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</si>
  <si>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</si>
  <si>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</si>
  <si>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</si>
  <si>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</si>
  <si>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</si>
  <si>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</si>
  <si>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</si>
  <si>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</si>
  <si>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</si>
  <si>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</si>
  <si>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</si>
  <si>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</si>
  <si>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</si>
  <si>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</si>
  <si>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</si>
  <si>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</si>
  <si>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</si>
  <si>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</si>
  <si>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</si>
  <si>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</si>
  <si>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</si>
  <si>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</si>
  <si>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</si>
  <si>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</si>
  <si>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</si>
  <si>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</si>
  <si>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</si>
  <si>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</si>
  <si>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</si>
  <si>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</si>
  <si>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</si>
  <si>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</si>
  <si>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</si>
  <si>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</si>
  <si>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</si>
  <si>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</si>
  <si>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</si>
  <si>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</si>
  <si>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</si>
  <si>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</si>
  <si>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</si>
  <si>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</si>
  <si>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</si>
  <si>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</si>
  <si>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</si>
  <si>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</si>
  <si>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</si>
  <si>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</si>
  <si>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</si>
  <si>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</si>
  <si>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</si>
  <si>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</si>
  <si>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</si>
  <si>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</si>
  <si>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</si>
  <si>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</si>
  <si>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</si>
  <si>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</si>
  <si>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</si>
  <si>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</si>
  <si>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</si>
  <si>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</si>
  <si>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</si>
  <si>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</si>
  <si>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</si>
  <si>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</si>
  <si>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</si>
  <si>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</si>
  <si>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</si>
  <si>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</si>
  <si>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</si>
  <si>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</si>
  <si>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</si>
  <si>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</si>
  <si>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</si>
  <si>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</si>
  <si>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</si>
  <si>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</si>
  <si>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</si>
  <si>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</si>
  <si>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</si>
  <si>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</si>
  <si>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</si>
  <si>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</si>
  <si>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</si>
  <si>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</si>
  <si>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</si>
  <si>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</si>
  <si>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</si>
  <si>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</si>
  <si>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</si>
  <si>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</si>
  <si>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</si>
  <si>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</si>
  <si>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</si>
  <si>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</si>
  <si>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</si>
  <si>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</si>
  <si>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</si>
  <si>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</si>
  <si>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</si>
  <si>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</si>
  <si>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</si>
  <si>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</si>
  <si>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</si>
  <si>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</si>
  <si>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</si>
  <si>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</si>
  <si>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</si>
  <si>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</si>
  <si>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</si>
  <si>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</si>
  <si>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</si>
  <si>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</si>
  <si>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</si>
  <si>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</si>
  <si>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</si>
  <si>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</si>
  <si>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차월이월</t>
    <phoneticPr fontId="1" type="noConversion"/>
  </si>
  <si>
    <t>&lt;=50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</si>
  <si>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</si>
  <si>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</si>
  <si>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</si>
  <si>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</si>
  <si>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</si>
  <si>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</si>
  <si>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</si>
  <si>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</si>
  <si>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</si>
  <si>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</si>
  <si>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</si>
  <si>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</si>
  <si>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</si>
  <si>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</si>
  <si>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</si>
  <si>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</si>
  <si>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</si>
  <si>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Lee 날짜 2026-07-24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</si>
  <si>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</si>
  <si>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</si>
  <si>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</si>
  <si>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</si>
  <si>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</si>
  <si>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</si>
  <si>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</si>
  <si>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</si>
  <si>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매출평균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</si>
</sst>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9" fillId="5" borderId="14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0" fillId="6" borderId="0" xfId="0" applyFont="1" applyFill="1" applyBorder="1" applyAlignment="1">
      <alignment horizontal="left" vertical="center"/>
    </xf>
    <xf numFmtId="0" fontId="11" fillId="6" borderId="15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right" vertical="center"/>
    </xf>
    <xf numFmtId="0" fontId="8" fillId="5" borderId="14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차트작업!$I$3</c15:sqref>
                        </c15:formulaRef>
                      </c:ext>
                    </c:extLst>
                    <c:strCache>
                      <c:ptCount val="1"/>
                      <c:pt idx="0">
                        <c:v>총점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차트작업!$B$4:$B$13</c15:sqref>
                        </c15:fullRef>
                        <c15:formulaRef>
                          <c15:sqref>(차트작업!$B$4:$B$7,차트작업!$B$9:$B$10,차트작업!$B$12)</c15:sqref>
                        </c15:formulaRef>
                      </c:ext>
                    </c:extLst>
                    <c:strCache>
                      <c:ptCount val="7"/>
                      <c:pt idx="0">
                        <c:v>최고봉</c:v>
                      </c:pt>
                      <c:pt idx="1">
                        <c:v>장샛별</c:v>
                      </c:pt>
                      <c:pt idx="2">
                        <c:v>조은별</c:v>
                      </c:pt>
                      <c:pt idx="3">
                        <c:v>새희망</c:v>
                      </c:pt>
                      <c:pt idx="4">
                        <c:v>김승리</c:v>
                      </c:pt>
                      <c:pt idx="5">
                        <c:v>최적극</c:v>
                      </c:pt>
                      <c:pt idx="6">
                        <c:v>김튼튼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차트작업!$I$4:$I$13</c15:sqref>
                        </c15:fullRef>
                        <c15:formulaRef>
                          <c15:sqref>(차트작업!$I$4:$I$7,차트작업!$I$9:$I$10,차트작업!$I$12)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91</c:v>
                      </c:pt>
                      <c:pt idx="1">
                        <c:v>83</c:v>
                      </c:pt>
                      <c:pt idx="2">
                        <c:v>82</c:v>
                      </c:pt>
                      <c:pt idx="3">
                        <c:v>96</c:v>
                      </c:pt>
                      <c:pt idx="4">
                        <c:v>86</c:v>
                      </c:pt>
                      <c:pt idx="5">
                        <c:v>87</c:v>
                      </c:pt>
                      <c:pt idx="6">
                        <c:v>93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CB6-4A71-8219-45A034E704F8}"/>
                  </c:ext>
                </c:extLst>
              </c15:ser>
            </c15:filteredBarSeries>
          </c:ext>
        </c:extLst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676275</xdr:colOff>
          <xdr:row>9</xdr:row>
          <xdr:rowOff>190500</xdr:rowOff>
        </xdr:from>
        <xdr:to>
          <xdr:col>3</xdr:col>
          <xdr:colOff>0</xdr:colOff>
          <xdr:row>11</xdr:row>
          <xdr:rowOff>200025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A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10</xdr:row>
      <xdr:rowOff>9525</xdr:rowOff>
    </xdr:from>
    <xdr:to>
      <xdr:col>6</xdr:col>
      <xdr:colOff>0</xdr:colOff>
      <xdr:row>12</xdr:row>
      <xdr:rowOff>9525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94C154FD-F464-8140-49B0-1AAB9C1BE5EC}"/>
            </a:ext>
          </a:extLst>
        </xdr:cNvPr>
        <xdr:cNvSpPr/>
      </xdr:nvSpPr>
      <xdr:spPr>
        <a:xfrm>
          <a:off x="2905125" y="2152650"/>
          <a:ext cx="14382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" refreshedDate="46227.750315740741" createdVersion="8" refreshedVersion="8" minRefreshableVersion="3" recordCount="8" xr:uid="{4E3952C6-21C6-4E46-B1E1-6EF1873C93E8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561E2D-4056-4E18-885A-F6DA00AA5D9A}" name="피벗 테이블1" cacheId="4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F21" sqref="F21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9.375" bestFit="1" customWidth="1"/>
  </cols>
  <sheetData>
    <row r="1" spans="1:7" x14ac:dyDescent="0.3">
      <c r="A1" t="s">
        <v>0</v>
      </c>
    </row>
    <row r="3" spans="1:7" x14ac:dyDescent="0.3">
      <c r="A3" s="2" t="s">
        <v>272</v>
      </c>
      <c r="B3" s="2" t="s">
        <v>279</v>
      </c>
      <c r="C3" s="2" t="s">
        <v>286</v>
      </c>
      <c r="D3" s="2" t="s">
        <v>293</v>
      </c>
      <c r="E3" s="2" t="s">
        <v>296</v>
      </c>
      <c r="F3" s="2" t="s">
        <v>297</v>
      </c>
      <c r="G3" s="2" t="s">
        <v>298</v>
      </c>
    </row>
    <row r="4" spans="1:7" x14ac:dyDescent="0.3">
      <c r="A4" s="2" t="s">
        <v>273</v>
      </c>
      <c r="B4" s="2" t="s">
        <v>280</v>
      </c>
      <c r="C4" s="2" t="s">
        <v>287</v>
      </c>
      <c r="D4" s="2" t="s">
        <v>294</v>
      </c>
      <c r="E4" s="3">
        <v>42431</v>
      </c>
      <c r="F4" s="1">
        <v>430000</v>
      </c>
      <c r="G4" s="2">
        <v>570</v>
      </c>
    </row>
    <row r="5" spans="1:7" x14ac:dyDescent="0.3">
      <c r="A5" s="2" t="s">
        <v>274</v>
      </c>
      <c r="B5" s="2" t="s">
        <v>281</v>
      </c>
      <c r="C5" s="2" t="s">
        <v>288</v>
      </c>
      <c r="D5" s="2" t="s">
        <v>295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275</v>
      </c>
      <c r="B6" s="2" t="s">
        <v>282</v>
      </c>
      <c r="C6" s="2" t="s">
        <v>289</v>
      </c>
      <c r="D6" s="2" t="s">
        <v>295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276</v>
      </c>
      <c r="B7" s="2" t="s">
        <v>283</v>
      </c>
      <c r="C7" s="2" t="s">
        <v>290</v>
      </c>
      <c r="D7" s="2" t="s">
        <v>295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277</v>
      </c>
      <c r="B8" s="2" t="s">
        <v>284</v>
      </c>
      <c r="C8" s="2" t="s">
        <v>291</v>
      </c>
      <c r="D8" s="2" t="s">
        <v>294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278</v>
      </c>
      <c r="B9" s="2" t="s">
        <v>285</v>
      </c>
      <c r="C9" s="2" t="s">
        <v>292</v>
      </c>
      <c r="D9" s="2" t="s">
        <v>294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F41" sqref="F41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ht="24.95" customHeight="1" thickBot="1" x14ac:dyDescent="0.35">
      <c r="A1" s="18" t="s">
        <v>93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94</v>
      </c>
      <c r="B3" s="22" t="s">
        <v>95</v>
      </c>
      <c r="C3" s="22" t="s">
        <v>96</v>
      </c>
      <c r="D3" s="22" t="s">
        <v>97</v>
      </c>
      <c r="E3" s="22" t="s">
        <v>98</v>
      </c>
      <c r="F3" s="22" t="s">
        <v>99</v>
      </c>
      <c r="G3" s="23" t="s">
        <v>100</v>
      </c>
    </row>
    <row r="4" spans="1:7" x14ac:dyDescent="0.3">
      <c r="A4" s="24" t="s">
        <v>101</v>
      </c>
      <c r="B4" s="6">
        <v>200</v>
      </c>
      <c r="C4" s="6">
        <v>220</v>
      </c>
      <c r="D4" s="19">
        <v>26400000</v>
      </c>
      <c r="E4" s="20">
        <v>0.1</v>
      </c>
      <c r="F4" s="19">
        <v>23760000</v>
      </c>
      <c r="G4" s="25">
        <v>1.1000000000000001</v>
      </c>
    </row>
    <row r="5" spans="1:7" x14ac:dyDescent="0.3">
      <c r="A5" s="24" t="s">
        <v>64</v>
      </c>
      <c r="B5" s="6">
        <v>150</v>
      </c>
      <c r="C5" s="6">
        <v>120</v>
      </c>
      <c r="D5" s="19">
        <v>14400000</v>
      </c>
      <c r="E5" s="20">
        <v>0</v>
      </c>
      <c r="F5" s="19">
        <v>14400000</v>
      </c>
      <c r="G5" s="25">
        <v>0.8</v>
      </c>
    </row>
    <row r="6" spans="1:7" x14ac:dyDescent="0.3">
      <c r="A6" s="24" t="s">
        <v>102</v>
      </c>
      <c r="B6" s="6">
        <v>120</v>
      </c>
      <c r="C6" s="6">
        <v>100</v>
      </c>
      <c r="D6" s="19">
        <v>12000000</v>
      </c>
      <c r="E6" s="20">
        <v>0</v>
      </c>
      <c r="F6" s="19">
        <v>12000000</v>
      </c>
      <c r="G6" s="25">
        <v>0.83</v>
      </c>
    </row>
    <row r="7" spans="1:7" x14ac:dyDescent="0.3">
      <c r="A7" s="24" t="s">
        <v>103</v>
      </c>
      <c r="B7" s="6">
        <v>300</v>
      </c>
      <c r="C7" s="6">
        <v>220</v>
      </c>
      <c r="D7" s="19">
        <v>66000000</v>
      </c>
      <c r="E7" s="20">
        <v>0.2</v>
      </c>
      <c r="F7" s="19">
        <v>52800000</v>
      </c>
      <c r="G7" s="25">
        <v>0.73</v>
      </c>
    </row>
    <row r="8" spans="1:7" x14ac:dyDescent="0.3">
      <c r="A8" s="24" t="s">
        <v>104</v>
      </c>
      <c r="B8" s="6">
        <v>200</v>
      </c>
      <c r="C8" s="6">
        <v>210</v>
      </c>
      <c r="D8" s="19">
        <v>63000000</v>
      </c>
      <c r="E8" s="20">
        <v>0.2</v>
      </c>
      <c r="F8" s="19">
        <v>50400000</v>
      </c>
      <c r="G8" s="25">
        <v>1.05</v>
      </c>
    </row>
    <row r="9" spans="1:7" x14ac:dyDescent="0.3">
      <c r="A9" s="24" t="s">
        <v>105</v>
      </c>
      <c r="B9" s="6">
        <v>150</v>
      </c>
      <c r="C9" s="6">
        <v>150</v>
      </c>
      <c r="D9" s="19">
        <v>45000000</v>
      </c>
      <c r="E9" s="20">
        <v>0.15</v>
      </c>
      <c r="F9" s="19">
        <v>38250000</v>
      </c>
      <c r="G9" s="25">
        <v>1</v>
      </c>
    </row>
    <row r="10" spans="1:7" ht="17.25" thickBot="1" x14ac:dyDescent="0.35">
      <c r="A10" s="26" t="s">
        <v>106</v>
      </c>
      <c r="B10" s="27">
        <v>1120</v>
      </c>
      <c r="C10" s="27">
        <v>1020</v>
      </c>
      <c r="D10" s="28">
        <v>226800000</v>
      </c>
      <c r="E10" s="29"/>
      <c r="F10" s="28">
        <v>191610000</v>
      </c>
      <c r="G10" s="30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K10" sqref="K10"/>
    </sheetView>
  </sheetViews>
  <sheetFormatPr defaultRowHeight="16.5" x14ac:dyDescent="0.3"/>
  <cols>
    <col min="2" max="11" width="5.625" customWidth="1"/>
  </cols>
  <sheetData>
    <row r="1" spans="1:11" ht="20.25" x14ac:dyDescent="0.3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3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tabSelected="1" workbookViewId="0">
      <selection activeCell="A14" sqref="A14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299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3">
      <c r="A14" s="31" t="s">
        <v>327</v>
      </c>
      <c r="B14" s="31" t="s">
        <v>119</v>
      </c>
    </row>
    <row r="15" spans="1:9" x14ac:dyDescent="0.3">
      <c r="A15" s="32" t="b">
        <f>F4&gt;=AVERAGE($F$4:$F$12)</f>
        <v>1</v>
      </c>
      <c r="B15" s="31" t="s">
        <v>300</v>
      </c>
    </row>
    <row r="18" spans="1:9" x14ac:dyDescent="0.3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299</v>
      </c>
      <c r="I18" s="6" t="s">
        <v>120</v>
      </c>
    </row>
    <row r="19" spans="1:9" x14ac:dyDescent="0.3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3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3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>
      <selection activeCell="N22" sqref="N22"/>
    </sheetView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 t="str" cm="1">
        <f t="array" ref="C3">_xlfn.IFS(MID(A3,3,1)="1","개발",MID(A3,3,1)="2","홍보",TRUE,"무역")</f>
        <v>개발</v>
      </c>
      <c r="D3" s="7">
        <v>700</v>
      </c>
      <c r="E3" s="7">
        <v>600</v>
      </c>
      <c r="G3" s="6" t="s">
        <v>249</v>
      </c>
      <c r="H3" s="10">
        <v>45812</v>
      </c>
      <c r="I3" s="6" t="str">
        <f>IF(MOD(DAY(H3),5)=0,"야간","주간")</f>
        <v>주간</v>
      </c>
    </row>
    <row r="4" spans="1:10" x14ac:dyDescent="0.3">
      <c r="A4" s="6" t="s">
        <v>17</v>
      </c>
      <c r="B4" s="6" t="s">
        <v>18</v>
      </c>
      <c r="C4" s="6" t="str" cm="1">
        <f t="array" ref="C4">_xlfn.IFS(MID(A4,3,1)="1","개발",MID(A4,3,1)="2","홍보",TRUE,"무역")</f>
        <v>홍보</v>
      </c>
      <c r="D4" s="7">
        <v>650</v>
      </c>
      <c r="E4" s="7">
        <v>900</v>
      </c>
      <c r="G4" s="6" t="s">
        <v>250</v>
      </c>
      <c r="H4" s="10">
        <v>45813</v>
      </c>
      <c r="I4" s="6" t="str">
        <f t="shared" ref="I4:I12" si="0">IF(MOD(DAY(H4),5)=0,"야간","주간")</f>
        <v>야간</v>
      </c>
    </row>
    <row r="5" spans="1:10" x14ac:dyDescent="0.3">
      <c r="A5" s="6" t="s">
        <v>19</v>
      </c>
      <c r="B5" s="6" t="s">
        <v>20</v>
      </c>
      <c r="C5" s="6" t="str" cm="1">
        <f t="array" ref="C5">_xlfn.IFS(MID(A5,3,1)="1","개발",MID(A5,3,1)="2","홍보",TRUE,"무역")</f>
        <v>무역</v>
      </c>
      <c r="D5" s="7">
        <v>560</v>
      </c>
      <c r="E5" s="7">
        <v>550</v>
      </c>
      <c r="G5" s="6" t="s">
        <v>251</v>
      </c>
      <c r="H5" s="10">
        <v>45814</v>
      </c>
      <c r="I5" s="6" t="str">
        <f t="shared" si="0"/>
        <v>주간</v>
      </c>
    </row>
    <row r="6" spans="1:10" x14ac:dyDescent="0.3">
      <c r="A6" s="6" t="s">
        <v>271</v>
      </c>
      <c r="B6" s="6" t="s">
        <v>21</v>
      </c>
      <c r="C6" s="6" t="str" cm="1">
        <f t="array" ref="C6">_xlfn.IFS(MID(A6,3,1)="1","개발",MID(A6,3,1)="2","홍보",TRUE,"무역")</f>
        <v>무역</v>
      </c>
      <c r="D6" s="7">
        <v>430</v>
      </c>
      <c r="E6" s="7">
        <v>600</v>
      </c>
      <c r="G6" s="6" t="s">
        <v>252</v>
      </c>
      <c r="H6" s="10">
        <v>45818</v>
      </c>
      <c r="I6" s="6" t="str">
        <f t="shared" si="0"/>
        <v>야간</v>
      </c>
    </row>
    <row r="7" spans="1:10" x14ac:dyDescent="0.3">
      <c r="A7" s="6" t="s">
        <v>268</v>
      </c>
      <c r="B7" s="6" t="s">
        <v>22</v>
      </c>
      <c r="C7" s="6" t="str" cm="1">
        <f t="array" ref="C7">_xlfn.IFS(MID(A7,3,1)="1","개발",MID(A7,3,1)="2","홍보",TRUE,"무역")</f>
        <v>홍보</v>
      </c>
      <c r="D7" s="7">
        <v>1260</v>
      </c>
      <c r="E7" s="7">
        <v>1250</v>
      </c>
      <c r="G7" s="6" t="s">
        <v>253</v>
      </c>
      <c r="H7" s="10">
        <v>45821</v>
      </c>
      <c r="I7" s="6" t="str">
        <f t="shared" si="0"/>
        <v>주간</v>
      </c>
    </row>
    <row r="8" spans="1:10" x14ac:dyDescent="0.3">
      <c r="A8" s="6" t="s">
        <v>23</v>
      </c>
      <c r="B8" s="6" t="s">
        <v>24</v>
      </c>
      <c r="C8" s="6" t="str" cm="1">
        <f t="array" ref="C8">_xlfn.IFS(MID(A8,3,1)="1","개발",MID(A8,3,1)="2","홍보",TRUE,"무역")</f>
        <v>개발</v>
      </c>
      <c r="D8" s="7">
        <v>980</v>
      </c>
      <c r="E8" s="7">
        <v>1000</v>
      </c>
      <c r="G8" s="6" t="s">
        <v>254</v>
      </c>
      <c r="H8" s="10">
        <v>45822</v>
      </c>
      <c r="I8" s="6" t="str">
        <f t="shared" si="0"/>
        <v>주간</v>
      </c>
    </row>
    <row r="9" spans="1:10" x14ac:dyDescent="0.3">
      <c r="A9" s="6" t="s">
        <v>25</v>
      </c>
      <c r="B9" s="6" t="s">
        <v>26</v>
      </c>
      <c r="C9" s="6" t="str" cm="1">
        <f t="array" ref="C9">_xlfn.IFS(MID(A9,3,1)="1","개발",MID(A9,3,1)="2","홍보",TRUE,"무역")</f>
        <v>홍보</v>
      </c>
      <c r="D9" s="7">
        <v>850</v>
      </c>
      <c r="E9" s="7">
        <v>550</v>
      </c>
      <c r="G9" s="6" t="s">
        <v>255</v>
      </c>
      <c r="H9" s="10">
        <v>45823</v>
      </c>
      <c r="I9" s="6" t="str">
        <f t="shared" si="0"/>
        <v>야간</v>
      </c>
    </row>
    <row r="10" spans="1:10" x14ac:dyDescent="0.3">
      <c r="A10" s="6" t="s">
        <v>27</v>
      </c>
      <c r="B10" s="6" t="s">
        <v>28</v>
      </c>
      <c r="C10" s="6" t="str" cm="1">
        <f t="array" ref="C10">_xlfn.IFS(MID(A10,3,1)="1","개발",MID(A10,3,1)="2","홍보",TRUE,"무역")</f>
        <v>개발</v>
      </c>
      <c r="D10" s="7">
        <v>800</v>
      </c>
      <c r="E10" s="7">
        <v>1000</v>
      </c>
      <c r="G10" s="6" t="s">
        <v>256</v>
      </c>
      <c r="H10" s="10">
        <v>45825</v>
      </c>
      <c r="I10" s="6" t="str">
        <f t="shared" si="0"/>
        <v>주간</v>
      </c>
    </row>
    <row r="11" spans="1:10" x14ac:dyDescent="0.3">
      <c r="A11" s="6" t="s">
        <v>270</v>
      </c>
      <c r="B11" s="6" t="s">
        <v>29</v>
      </c>
      <c r="C11" s="6" t="str" cm="1">
        <f t="array" ref="C11">_xlfn.IFS(MID(A11,3,1)="1","개발",MID(A11,3,1)="2","홍보",TRUE,"무역")</f>
        <v>무역</v>
      </c>
      <c r="D11" s="7">
        <v>600</v>
      </c>
      <c r="E11" s="7">
        <v>800</v>
      </c>
      <c r="G11" s="6" t="s">
        <v>257</v>
      </c>
      <c r="H11" s="10">
        <v>45828</v>
      </c>
      <c r="I11" s="6" t="str">
        <f t="shared" si="0"/>
        <v>야간</v>
      </c>
    </row>
    <row r="12" spans="1:10" x14ac:dyDescent="0.3">
      <c r="A12" s="6" t="s">
        <v>269</v>
      </c>
      <c r="B12" s="6" t="s">
        <v>30</v>
      </c>
      <c r="C12" s="6" t="str" cm="1">
        <f t="array" ref="C12">_xlfn.IFS(MID(A12,3,1)="1","개발",MID(A12,3,1)="2","홍보",TRUE,"무역")</f>
        <v>개발</v>
      </c>
      <c r="D12" s="7">
        <v>700</v>
      </c>
      <c r="E12" s="7">
        <v>900</v>
      </c>
      <c r="G12" s="6" t="s">
        <v>258</v>
      </c>
      <c r="H12" s="10">
        <v>45829</v>
      </c>
      <c r="I12" s="6" t="str">
        <f t="shared" si="0"/>
        <v>주간</v>
      </c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>
        <f>I16*HLOOKUP(G16&amp;RIGHT(H16,1),$H$26:$K$27,2,FALSE)</f>
        <v>960000</v>
      </c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1">PROPER(LEFT(C17,3))&amp;YEAR(D17)</f>
        <v>Bel2022</v>
      </c>
      <c r="G17" s="6" t="s">
        <v>61</v>
      </c>
      <c r="H17" s="6" t="s">
        <v>63</v>
      </c>
      <c r="I17" s="6">
        <v>80</v>
      </c>
      <c r="J17" s="7">
        <f t="shared" ref="J17:J23" si="2">I17*HLOOKUP(G17&amp;RIGHT(H17,1),$H$26:$K$27,2,FALSE)</f>
        <v>760000</v>
      </c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1"/>
        <v>And2020</v>
      </c>
      <c r="G18" s="6" t="s">
        <v>64</v>
      </c>
      <c r="H18" s="6" t="s">
        <v>63</v>
      </c>
      <c r="I18" s="6">
        <v>100</v>
      </c>
      <c r="J18" s="7">
        <f t="shared" si="2"/>
        <v>860000</v>
      </c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1"/>
        <v>Chr2021</v>
      </c>
      <c r="G19" s="6" t="s">
        <v>64</v>
      </c>
      <c r="H19" s="6" t="s">
        <v>62</v>
      </c>
      <c r="I19" s="6">
        <v>90</v>
      </c>
      <c r="J19" s="7">
        <f t="shared" si="2"/>
        <v>792000</v>
      </c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1"/>
        <v>Whi2017</v>
      </c>
      <c r="G20" s="6" t="s">
        <v>64</v>
      </c>
      <c r="H20" s="6" t="s">
        <v>63</v>
      </c>
      <c r="I20" s="6">
        <v>100</v>
      </c>
      <c r="J20" s="7">
        <f t="shared" si="2"/>
        <v>860000</v>
      </c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1"/>
        <v>Sha2018</v>
      </c>
      <c r="G21" s="6" t="s">
        <v>61</v>
      </c>
      <c r="H21" s="6" t="s">
        <v>62</v>
      </c>
      <c r="I21" s="6">
        <v>80</v>
      </c>
      <c r="J21" s="7">
        <f t="shared" si="2"/>
        <v>768000</v>
      </c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1"/>
        <v>Cam2019</v>
      </c>
      <c r="G22" s="6" t="s">
        <v>64</v>
      </c>
      <c r="H22" s="6" t="s">
        <v>62</v>
      </c>
      <c r="I22" s="6">
        <v>100</v>
      </c>
      <c r="J22" s="7">
        <f t="shared" si="2"/>
        <v>880000</v>
      </c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1"/>
        <v>Dor2017</v>
      </c>
      <c r="G23" s="6" t="s">
        <v>61</v>
      </c>
      <c r="H23" s="6" t="s">
        <v>63</v>
      </c>
      <c r="I23" s="6">
        <v>90</v>
      </c>
      <c r="J23" s="7">
        <f t="shared" si="2"/>
        <v>855000</v>
      </c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6" t="s">
        <v>92</v>
      </c>
      <c r="B36" s="16"/>
      <c r="C36" s="16"/>
      <c r="D36" s="16"/>
    </row>
    <row r="37" spans="1:4" x14ac:dyDescent="0.3">
      <c r="A37" s="17">
        <f>ROUNDUP(DSUM(A26:D34,4,B26:B27),-3)</f>
        <v>13574000</v>
      </c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K31" sqref="K31"/>
    </sheetView>
  </sheetViews>
  <sheetFormatPr defaultRowHeight="16.5" outlineLevelRow="3" x14ac:dyDescent="0.3"/>
  <sheetData>
    <row r="1" spans="1:9" ht="20.25" x14ac:dyDescent="0.3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6"/>
      <c r="B6" s="6"/>
      <c r="C6" s="33" t="s">
        <v>305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3">
      <c r="A7" s="6"/>
      <c r="B7" s="6"/>
      <c r="C7" s="33" t="s">
        <v>301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6"/>
      <c r="B10" s="6"/>
      <c r="C10" s="33" t="s">
        <v>306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3">
      <c r="A11" s="6"/>
      <c r="B11" s="6"/>
      <c r="C11" s="33" t="s">
        <v>302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34"/>
      <c r="B17" s="34"/>
      <c r="C17" s="36" t="s">
        <v>307</v>
      </c>
      <c r="D17" s="34"/>
      <c r="E17" s="35"/>
      <c r="F17" s="35"/>
      <c r="G17" s="35">
        <f>SUBTOTAL(4,G12:G16)</f>
        <v>1050</v>
      </c>
      <c r="H17" s="34"/>
      <c r="I17" s="34"/>
    </row>
    <row r="18" spans="1:9" outlineLevel="1" x14ac:dyDescent="0.3">
      <c r="A18" s="34"/>
      <c r="B18" s="34"/>
      <c r="C18" s="36" t="s">
        <v>303</v>
      </c>
      <c r="D18" s="34"/>
      <c r="E18" s="35">
        <f>SUBTOTAL(9,E12:E16)</f>
        <v>3400</v>
      </c>
      <c r="F18" s="35">
        <f>SUBTOTAL(9,F12:F16)</f>
        <v>170</v>
      </c>
      <c r="G18" s="35"/>
      <c r="H18" s="34"/>
      <c r="I18" s="34"/>
    </row>
    <row r="19" spans="1:9" x14ac:dyDescent="0.3">
      <c r="A19" s="34"/>
      <c r="B19" s="34"/>
      <c r="C19" s="36" t="s">
        <v>308</v>
      </c>
      <c r="D19" s="34"/>
      <c r="E19" s="35"/>
      <c r="F19" s="35"/>
      <c r="G19" s="35">
        <f>SUBTOTAL(4,G4:G16)</f>
        <v>4800</v>
      </c>
      <c r="H19" s="34"/>
      <c r="I19" s="34"/>
    </row>
    <row r="20" spans="1:9" x14ac:dyDescent="0.3">
      <c r="A20" s="34"/>
      <c r="B20" s="34"/>
      <c r="C20" s="36" t="s">
        <v>304</v>
      </c>
      <c r="D20" s="34"/>
      <c r="E20" s="35">
        <f>SUBTOTAL(9,E4:E16)</f>
        <v>18800</v>
      </c>
      <c r="F20" s="35">
        <f>SUBTOTAL(9,F4:F16)</f>
        <v>910</v>
      </c>
      <c r="G20" s="35"/>
      <c r="H20" s="34"/>
      <c r="I20" s="34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A6EA2-587C-41AC-8B94-92B810837161}">
  <dimension ref="A3:E13"/>
  <sheetViews>
    <sheetView workbookViewId="0">
      <selection activeCell="G25" sqref="G25"/>
    </sheetView>
  </sheetViews>
  <sheetFormatPr defaultRowHeight="16.5" x14ac:dyDescent="0.3"/>
  <cols>
    <col min="1" max="2" width="11.875" bestFit="1" customWidth="1"/>
    <col min="3" max="3" width="5.5" bestFit="1" customWidth="1"/>
    <col min="4" max="5" width="7.375" bestFit="1" customWidth="1"/>
  </cols>
  <sheetData>
    <row r="3" spans="1:5" x14ac:dyDescent="0.3">
      <c r="A3" s="37" t="s">
        <v>311</v>
      </c>
      <c r="B3" s="37" t="s">
        <v>310</v>
      </c>
    </row>
    <row r="4" spans="1:5" x14ac:dyDescent="0.3">
      <c r="A4" s="37" t="s">
        <v>309</v>
      </c>
      <c r="B4" t="s">
        <v>171</v>
      </c>
      <c r="C4" t="s">
        <v>169</v>
      </c>
      <c r="D4" t="s">
        <v>167</v>
      </c>
      <c r="E4" t="s">
        <v>304</v>
      </c>
    </row>
    <row r="5" spans="1:5" x14ac:dyDescent="0.3">
      <c r="A5" s="38" t="s">
        <v>168</v>
      </c>
      <c r="B5" s="39" t="s">
        <v>312</v>
      </c>
      <c r="C5" s="39">
        <v>94</v>
      </c>
      <c r="D5" s="39" t="s">
        <v>312</v>
      </c>
      <c r="E5" s="39">
        <v>94</v>
      </c>
    </row>
    <row r="6" spans="1:5" x14ac:dyDescent="0.3">
      <c r="A6" s="38" t="s">
        <v>174</v>
      </c>
      <c r="B6" s="39" t="s">
        <v>312</v>
      </c>
      <c r="C6" s="39" t="s">
        <v>312</v>
      </c>
      <c r="D6" s="39">
        <v>89</v>
      </c>
      <c r="E6" s="39">
        <v>89</v>
      </c>
    </row>
    <row r="7" spans="1:5" x14ac:dyDescent="0.3">
      <c r="A7" s="38" t="s">
        <v>5</v>
      </c>
      <c r="B7" s="39" t="s">
        <v>312</v>
      </c>
      <c r="C7" s="39">
        <v>80</v>
      </c>
      <c r="D7" s="39" t="s">
        <v>312</v>
      </c>
      <c r="E7" s="39">
        <v>80</v>
      </c>
    </row>
    <row r="8" spans="1:5" x14ac:dyDescent="0.3">
      <c r="A8" s="38" t="s">
        <v>172</v>
      </c>
      <c r="B8" s="39" t="s">
        <v>312</v>
      </c>
      <c r="C8" s="39" t="s">
        <v>312</v>
      </c>
      <c r="D8" s="39">
        <v>70</v>
      </c>
      <c r="E8" s="39">
        <v>70</v>
      </c>
    </row>
    <row r="9" spans="1:5" x14ac:dyDescent="0.3">
      <c r="A9" s="38" t="s">
        <v>175</v>
      </c>
      <c r="B9" s="39">
        <v>93</v>
      </c>
      <c r="C9" s="39" t="s">
        <v>312</v>
      </c>
      <c r="D9" s="39" t="s">
        <v>312</v>
      </c>
      <c r="E9" s="39">
        <v>93</v>
      </c>
    </row>
    <row r="10" spans="1:5" x14ac:dyDescent="0.3">
      <c r="A10" s="38" t="s">
        <v>173</v>
      </c>
      <c r="B10" s="39">
        <v>81</v>
      </c>
      <c r="C10" s="39" t="s">
        <v>312</v>
      </c>
      <c r="D10" s="39" t="s">
        <v>312</v>
      </c>
      <c r="E10" s="39">
        <v>81</v>
      </c>
    </row>
    <row r="11" spans="1:5" x14ac:dyDescent="0.3">
      <c r="A11" s="38" t="s">
        <v>166</v>
      </c>
      <c r="B11" s="39" t="s">
        <v>312</v>
      </c>
      <c r="C11" s="39" t="s">
        <v>312</v>
      </c>
      <c r="D11" s="39">
        <v>92</v>
      </c>
      <c r="E11" s="39">
        <v>92</v>
      </c>
    </row>
    <row r="12" spans="1:5" x14ac:dyDescent="0.3">
      <c r="A12" s="38" t="s">
        <v>170</v>
      </c>
      <c r="B12" s="39">
        <v>92</v>
      </c>
      <c r="C12" s="39" t="s">
        <v>312</v>
      </c>
      <c r="D12" s="39" t="s">
        <v>312</v>
      </c>
      <c r="E12" s="39">
        <v>92</v>
      </c>
    </row>
    <row r="13" spans="1:5" x14ac:dyDescent="0.3">
      <c r="A13" s="38" t="s">
        <v>304</v>
      </c>
      <c r="B13" s="39">
        <v>266</v>
      </c>
      <c r="C13" s="39">
        <v>174</v>
      </c>
      <c r="D13" s="39">
        <v>251</v>
      </c>
      <c r="E13" s="39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C2" sqref="C1:C1048576"/>
    </sheetView>
  </sheetViews>
  <sheetFormatPr defaultRowHeight="16.5" x14ac:dyDescent="0.3"/>
  <sheetData>
    <row r="1" spans="1:7" ht="20.25" x14ac:dyDescent="0.3">
      <c r="A1" s="14" t="s">
        <v>159</v>
      </c>
      <c r="B1" s="14"/>
      <c r="C1" s="14"/>
      <c r="D1" s="14"/>
      <c r="E1" s="14"/>
      <c r="F1" s="14"/>
      <c r="G1" s="14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4" t="s">
        <v>176</v>
      </c>
      <c r="B1" s="14"/>
      <c r="C1" s="14"/>
      <c r="D1" s="14"/>
      <c r="E1" s="14"/>
      <c r="F1" s="14"/>
      <c r="G1" s="14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Lee" comment="만든 사람 Lee 날짜 2026-07-24">
      <inputCells r="C16" val="0.7" numFmtId="9"/>
      <inputCells r="G16" val="0.11" numFmtId="9"/>
    </scenario>
    <scenario name="상여급/공제계비율인상" locked="1" count="2" user="Lee" comment="만든 사람 Lee 날짜 2026-07-24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8E281-3CBF-472E-A72C-055DDDE0AC17}">
  <sheetPr>
    <outlinePr summaryBelow="0"/>
  </sheetPr>
  <dimension ref="B1:F13"/>
  <sheetViews>
    <sheetView showGridLines="0" workbookViewId="0">
      <selection activeCell="J43" sqref="J43"/>
    </sheetView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45" t="s">
        <v>320</v>
      </c>
      <c r="C2" s="46"/>
      <c r="D2" s="52"/>
      <c r="E2" s="52"/>
      <c r="F2" s="52"/>
    </row>
    <row r="3" spans="2:6" collapsed="1" x14ac:dyDescent="0.3">
      <c r="B3" s="44"/>
      <c r="C3" s="44"/>
      <c r="D3" s="53" t="s">
        <v>322</v>
      </c>
      <c r="E3" s="53" t="s">
        <v>317</v>
      </c>
      <c r="F3" s="53" t="s">
        <v>319</v>
      </c>
    </row>
    <row r="4" spans="2:6" ht="27" hidden="1" outlineLevel="1" x14ac:dyDescent="0.3">
      <c r="B4" s="48"/>
      <c r="C4" s="48"/>
      <c r="D4" s="40"/>
      <c r="E4" s="55" t="s">
        <v>318</v>
      </c>
      <c r="F4" s="55" t="s">
        <v>318</v>
      </c>
    </row>
    <row r="5" spans="2:6" x14ac:dyDescent="0.3">
      <c r="B5" s="49" t="s">
        <v>321</v>
      </c>
      <c r="C5" s="50"/>
      <c r="D5" s="47"/>
      <c r="E5" s="47"/>
      <c r="F5" s="47"/>
    </row>
    <row r="6" spans="2:6" outlineLevel="1" x14ac:dyDescent="0.3">
      <c r="B6" s="48"/>
      <c r="C6" s="48" t="s">
        <v>313</v>
      </c>
      <c r="D6" s="41">
        <v>0.8</v>
      </c>
      <c r="E6" s="54">
        <v>0.7</v>
      </c>
      <c r="F6" s="54">
        <v>0.9</v>
      </c>
    </row>
    <row r="7" spans="2:6" outlineLevel="1" x14ac:dyDescent="0.3">
      <c r="B7" s="48"/>
      <c r="C7" s="48" t="s">
        <v>314</v>
      </c>
      <c r="D7" s="41">
        <v>0.12</v>
      </c>
      <c r="E7" s="54">
        <v>0.11</v>
      </c>
      <c r="F7" s="54">
        <v>0.13</v>
      </c>
    </row>
    <row r="8" spans="2:6" x14ac:dyDescent="0.3">
      <c r="B8" s="49" t="s">
        <v>323</v>
      </c>
      <c r="C8" s="50"/>
      <c r="D8" s="47"/>
      <c r="E8" s="47"/>
      <c r="F8" s="47"/>
    </row>
    <row r="9" spans="2:6" outlineLevel="1" x14ac:dyDescent="0.3">
      <c r="B9" s="48"/>
      <c r="C9" s="48" t="s">
        <v>315</v>
      </c>
      <c r="D9" s="42">
        <v>5386000</v>
      </c>
      <c r="E9" s="42">
        <v>5144000</v>
      </c>
      <c r="F9" s="42">
        <v>5620000</v>
      </c>
    </row>
    <row r="10" spans="2:6" ht="17.25" outlineLevel="1" thickBot="1" x14ac:dyDescent="0.35">
      <c r="B10" s="51"/>
      <c r="C10" s="51" t="s">
        <v>316</v>
      </c>
      <c r="D10" s="43">
        <v>5211000</v>
      </c>
      <c r="E10" s="43">
        <v>4978000</v>
      </c>
      <c r="F10" s="43">
        <v>5438000</v>
      </c>
    </row>
    <row r="11" spans="2:6" x14ac:dyDescent="0.3">
      <c r="B11" t="s">
        <v>324</v>
      </c>
    </row>
    <row r="12" spans="2:6" x14ac:dyDescent="0.3">
      <c r="B12" t="s">
        <v>325</v>
      </c>
    </row>
    <row r="13" spans="2:6" x14ac:dyDescent="0.3">
      <c r="B13" t="s">
        <v>326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I25" sqref="I25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3">
      <c r="A3" s="56" t="s">
        <v>197</v>
      </c>
      <c r="B3" s="56" t="s">
        <v>260</v>
      </c>
      <c r="C3" s="56" t="s">
        <v>261</v>
      </c>
      <c r="D3" s="56" t="s">
        <v>2</v>
      </c>
      <c r="E3" s="56" t="s">
        <v>32</v>
      </c>
      <c r="F3" s="56" t="s">
        <v>33</v>
      </c>
      <c r="G3" s="56" t="s">
        <v>198</v>
      </c>
      <c r="H3" s="56" t="s">
        <v>199</v>
      </c>
      <c r="I3" s="56" t="s">
        <v>200</v>
      </c>
      <c r="J3" s="56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대여일수">
                <anchor moveWithCells="1" sizeWithCells="1">
                  <from>
                    <xdr:col>0</xdr:col>
                    <xdr:colOff>676275</xdr:colOff>
                    <xdr:row>9</xdr:row>
                    <xdr:rowOff>190500</xdr:rowOff>
                  </from>
                  <to>
                    <xdr:col>3</xdr:col>
                    <xdr:colOff>0</xdr:colOff>
                    <xdr:row>11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activeCell="P35" sqref="P35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선영 이</cp:lastModifiedBy>
  <dcterms:created xsi:type="dcterms:W3CDTF">2023-04-27T08:01:32Z</dcterms:created>
  <dcterms:modified xsi:type="dcterms:W3CDTF">2026-07-24T09:30:55Z</dcterms:modified>
</cp:coreProperties>
</file>