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20_2026\07_총정리실기\길벗컴활2급총정리\모의\"/>
    </mc:Choice>
  </mc:AlternateContent>
  <xr:revisionPtr revIDLastSave="0" documentId="13_ncr:1_{C3B6D65C-C26E-4E12-9D8E-37CBB8FFD2FB}" xr6:coauthVersionLast="47" xr6:coauthVersionMax="47" xr10:uidLastSave="{00000000-0000-0000-0000-000000000000}"/>
  <bookViews>
    <workbookView xWindow="-23000" yWindow="4530" windowWidth="22300" windowHeight="1560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30" i="4"/>
  <c r="D31" i="4"/>
  <c r="D32" i="4"/>
  <c r="D33" i="4"/>
  <c r="D34" i="4"/>
  <c r="D35" i="4"/>
  <c r="D36" i="4"/>
  <c r="D29" i="4"/>
  <c r="I4" i="4"/>
  <c r="I5" i="4"/>
  <c r="I6" i="4"/>
  <c r="I7" i="4"/>
  <c r="I8" i="4"/>
  <c r="I9" i="4"/>
  <c r="I10" i="4"/>
  <c r="I11" i="4"/>
  <c r="I12" i="4"/>
  <c r="I3" i="4"/>
  <c r="F5" i="7" l="1"/>
  <c r="F6" i="7"/>
  <c r="F7" i="7"/>
  <c r="F8" i="7"/>
  <c r="F9" i="7"/>
  <c r="F10" i="7"/>
  <c r="F11" i="7"/>
  <c r="F12" i="7"/>
  <c r="F13" i="7"/>
  <c r="F4" i="7"/>
  <c r="I17" i="4"/>
  <c r="I18" i="4"/>
  <c r="I19" i="4"/>
  <c r="I20" i="4"/>
  <c r="I21" i="4"/>
  <c r="I22" i="4"/>
  <c r="I23" i="4"/>
  <c r="I24" i="4"/>
  <c r="I25" i="4"/>
  <c r="I16" i="4"/>
  <c r="D25" i="4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<sst xmlns="http://schemas.openxmlformats.org/spreadsheetml/2006/main" count="348" uniqueCount="228">
  <si>
    <t>수강코드</t>
  </si>
  <si>
    <t>성명</t>
  </si>
  <si>
    <t>수강과목</t>
  </si>
  <si>
    <t>강의실</t>
  </si>
  <si>
    <t>교육기간(시간)</t>
  </si>
  <si>
    <t>수강료</t>
  </si>
  <si>
    <t>word-016</t>
  </si>
  <si>
    <t>홍이호</t>
  </si>
  <si>
    <t>워드</t>
  </si>
  <si>
    <t>1층A실</t>
  </si>
  <si>
    <t>com1-174</t>
  </si>
  <si>
    <t>송서준</t>
  </si>
  <si>
    <t>컴활1급</t>
  </si>
  <si>
    <t>3층C실</t>
  </si>
  <si>
    <t>word-364</t>
  </si>
  <si>
    <t>서주이</t>
  </si>
  <si>
    <t>1층C실</t>
  </si>
  <si>
    <t>com2-085</t>
  </si>
  <si>
    <t>임여정</t>
  </si>
  <si>
    <t>컴활2급</t>
  </si>
  <si>
    <t>2층B실</t>
  </si>
  <si>
    <t>com1-639</t>
  </si>
  <si>
    <t>백초민</t>
  </si>
  <si>
    <t>3층A실</t>
  </si>
  <si>
    <t>com2-354</t>
  </si>
  <si>
    <t>임상수</t>
  </si>
  <si>
    <t>2층C실</t>
  </si>
  <si>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</si>
  <si>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</si>
  <si>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</si>
  <si>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</si>
  <si>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</si>
  <si>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</si>
  <si>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</si>
  <si>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</si>
  <si>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</si>
  <si>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</si>
  <si>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</si>
  <si>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</si>
  <si>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</si>
  <si>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</si>
  <si>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</si>
  <si>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</si>
  <si>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</si>
  <si>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</si>
  <si>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</si>
  <si>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</si>
  <si>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</si>
  <si>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</si>
  <si>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</si>
  <si>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</si>
  <si>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</si>
  <si>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</si>
  <si>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</si>
  <si>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</si>
  <si>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</si>
  <si>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</si>
  <si>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</si>
  <si>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</si>
  <si>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</si>
  <si>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</si>
  <si>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</si>
  <si>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</si>
  <si>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</si>
  <si>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</si>
  <si>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</si>
  <si>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</si>
  <si>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</si>
  <si>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</si>
  <si>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</si>
  <si>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</si>
  <si>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</si>
  <si>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</si>
  <si>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</si>
  <si>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</si>
  <si>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</si>
  <si>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</si>
  <si>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</si>
  <si>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</si>
  <si>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</si>
  <si>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</si>
  <si>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</si>
  <si>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</si>
  <si>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</si>
  <si>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</si>
  <si>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</si>
  <si>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</si>
  <si>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</si>
  <si>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</si>
  <si>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</si>
  <si>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</si>
  <si>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</si>
  <si>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</si>
  <si>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</si>
  <si>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</si>
  <si>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</si>
  <si>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</si>
  <si>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</si>
  <si>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</si>
  <si>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</si>
  <si>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</si>
  <si>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</si>
  <si>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</si>
  <si>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</si>
  <si>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</si>
  <si>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</si>
  <si>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</si>
  <si>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</si>
  <si>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</si>
  <si>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</si>
  <si>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</si>
  <si>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</si>
  <si>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</si>
  <si>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</si>
  <si>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</si>
  <si>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</si>
  <si>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</si>
  <si>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</si>
  <si>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</si>
  <si>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</si>
  <si>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</si>
  <si>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</si>
  <si>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</si>
  <si>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</si>
  <si>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</si>
  <si>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</si>
  <si>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</si>
  <si>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</si>
  <si>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</si>
  <si>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</si>
  <si>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</si>
  <si>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</si>
  <si>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</si>
  <si>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</si>
  <si>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</si>
  <si>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</si>
  <si>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</si>
  <si>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</si>
  <si>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</si>
  <si>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</si>
  <si>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</si>
  <si>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</si>
  <si>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</si>
  <si>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</si>
  <si>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</si>
  <si>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</si>
  <si>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</si>
  <si>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</si>
  <si>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</si>
  <si>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</si>
  <si>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</si>
  <si>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</si>
  <si>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</si>
  <si>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</si>
  <si>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</si>
  <si>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</si>
  <si>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</si>
  <si>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</si>
  <si>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</si>
  <si>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</si>
  <si>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</si>
  <si>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</si>
  <si>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</si>
  <si>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</si>
  <si>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</si>
  <si>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</si>
  <si>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</si>
  <si>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</si>
  <si>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</si>
  <si>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</si>
  <si>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</si>
  <si>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</si>
  <si>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</si>
  <si>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</si>
  <si>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</si>
  <si>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</si>
  <si>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</si>
  <si>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</si>
  <si>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</si>
  <si>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</si>
  <si>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</si>
  <si>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</si>
  <si>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</si>
  <si>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</si>
  <si>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</si>
  <si>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</si>
  <si>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</si>
  <si>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</si>
  <si>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</si>
  <si>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</si>
  <si>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</si>
  <si>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</si>
  <si>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</si>
  <si>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</si>
  <si>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</si>
  <si>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</si>
  <si>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</si>
  <si>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</si>
  <si>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</si>
  <si>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</si>
  <si>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</si>
  <si>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</si>
  <si>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</si>
  <si>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</si>
  <si>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</si>
  <si>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</si>
  <si>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</si>
  <si>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</si>
  <si>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</si>
  <si>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</si>
  <si>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</si>
  <si>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사원명</t>
    <phoneticPr fontId="1" type="noConversion"/>
  </si>
  <si>
    <t>휴가시작일</t>
    <phoneticPr fontId="1" type="noConversion"/>
  </si>
  <si>
    <t>휴가사용현황</t>
    <phoneticPr fontId="1" type="noConversion"/>
  </si>
  <si>
    <t>기간</t>
    <phoneticPr fontId="1" type="noConversion"/>
  </si>
  <si>
    <t>구분</t>
    <phoneticPr fontId="1" type="noConversion"/>
  </si>
  <si>
    <t>번호</t>
    <phoneticPr fontId="1" type="noConversion"/>
  </si>
  <si>
    <t>G</t>
    <phoneticPr fontId="1" type="noConversion"/>
  </si>
  <si>
    <t>P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</si>
  <si>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</si>
  <si>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</si>
  <si>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</si>
  <si>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회원정보현황</t>
    <phoneticPr fontId="1" type="noConversion"/>
  </si>
  <si>
    <t>회원명</t>
    <phoneticPr fontId="1" type="noConversion"/>
  </si>
  <si>
    <t>회원코드</t>
    <phoneticPr fontId="1" type="noConversion"/>
  </si>
  <si>
    <t>가입번호</t>
    <phoneticPr fontId="1" type="noConversion"/>
  </si>
  <si>
    <t>V</t>
    <phoneticPr fontId="1" type="noConversion"/>
  </si>
  <si>
    <t>&lt;구분번호표&gt;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</si>
</sst>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Fon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250224"/>
        <c:axId val="1625239408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625239408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5250224"/>
        <c:crosses val="max"/>
        <c:crossBetween val="between"/>
        <c:majorUnit val="0.1"/>
      </c:valAx>
      <c:catAx>
        <c:axId val="162525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5239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28900" y="3073400"/>
          <a:ext cx="1028700" cy="431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trator admin" refreshedDate="45238.620491319445" createdVersion="7" refreshedVersion="7" minRefreshableVersion="3" recordCount="12" xr:uid="{6EF2E8BD-7B9E-4FFB-B622-46901A000C63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FF6D80-A6E6-4F7C-8098-D4ED9F253098}" name="피벗 테이블1" cacheId="0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/>
  </sheetViews>
  <sheetFormatPr defaultRowHeight="17" x14ac:dyDescent="0.45"/>
  <cols>
    <col min="1" max="1" width="9.4140625" bestFit="1" customWidth="1"/>
    <col min="5" max="5" width="13.58203125" bestFit="1" customWidth="1"/>
    <col min="6" max="6" width="9.33203125" bestFit="1" customWidth="1"/>
  </cols>
  <sheetData>
    <row r="1" spans="1:6" x14ac:dyDescent="0.45">
      <c r="A1" t="s">
        <v>27</v>
      </c>
    </row>
    <row r="3" spans="1:6" x14ac:dyDescent="0.4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45">
      <c r="A4" s="1" t="s">
        <v>6</v>
      </c>
      <c r="B4" s="1" t="s">
        <v>7</v>
      </c>
      <c r="C4" s="1" t="s">
        <v>8</v>
      </c>
      <c r="D4" s="1" t="s">
        <v>9</v>
      </c>
      <c r="E4" s="1">
        <v>24</v>
      </c>
      <c r="F4" s="2">
        <v>120000</v>
      </c>
    </row>
    <row r="5" spans="1:6" x14ac:dyDescent="0.45">
      <c r="A5" s="1" t="s">
        <v>10</v>
      </c>
      <c r="B5" s="1" t="s">
        <v>11</v>
      </c>
      <c r="C5" s="1" t="s">
        <v>12</v>
      </c>
      <c r="D5" s="1" t="s">
        <v>13</v>
      </c>
      <c r="E5" s="1">
        <v>45</v>
      </c>
      <c r="F5" s="2">
        <v>270000</v>
      </c>
    </row>
    <row r="6" spans="1:6" x14ac:dyDescent="0.45">
      <c r="A6" s="1" t="s">
        <v>14</v>
      </c>
      <c r="B6" s="1" t="s">
        <v>15</v>
      </c>
      <c r="C6" s="1" t="s">
        <v>8</v>
      </c>
      <c r="D6" s="1" t="s">
        <v>16</v>
      </c>
      <c r="E6" s="1">
        <v>30</v>
      </c>
      <c r="F6" s="2">
        <v>140000</v>
      </c>
    </row>
    <row r="7" spans="1:6" x14ac:dyDescent="0.45">
      <c r="A7" s="1" t="s">
        <v>17</v>
      </c>
      <c r="B7" s="1" t="s">
        <v>18</v>
      </c>
      <c r="C7" s="1" t="s">
        <v>19</v>
      </c>
      <c r="D7" s="1" t="s">
        <v>20</v>
      </c>
      <c r="E7" s="1">
        <v>30</v>
      </c>
      <c r="F7" s="2">
        <v>140000</v>
      </c>
    </row>
    <row r="8" spans="1:6" x14ac:dyDescent="0.45">
      <c r="A8" s="1" t="s">
        <v>21</v>
      </c>
      <c r="B8" s="1" t="s">
        <v>22</v>
      </c>
      <c r="C8" s="1" t="s">
        <v>12</v>
      </c>
      <c r="D8" s="1" t="s">
        <v>23</v>
      </c>
      <c r="E8" s="1">
        <v>50</v>
      </c>
      <c r="F8" s="2">
        <v>300000</v>
      </c>
    </row>
    <row r="9" spans="1:6" x14ac:dyDescent="0.45">
      <c r="A9" s="1" t="s">
        <v>24</v>
      </c>
      <c r="B9" s="1" t="s">
        <v>25</v>
      </c>
      <c r="C9" s="1" t="s">
        <v>19</v>
      </c>
      <c r="D9" s="1" t="s">
        <v>26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sqref="A1:F1"/>
    </sheetView>
  </sheetViews>
  <sheetFormatPr defaultRowHeight="17" x14ac:dyDescent="0.45"/>
  <cols>
    <col min="1" max="1" width="15" bestFit="1" customWidth="1"/>
    <col min="5" max="5" width="11" bestFit="1" customWidth="1"/>
    <col min="6" max="6" width="9.5" bestFit="1" customWidth="1"/>
  </cols>
  <sheetData>
    <row r="1" spans="1:6" ht="30" customHeight="1" thickBot="1" x14ac:dyDescent="0.5">
      <c r="A1" s="36" t="s">
        <v>116</v>
      </c>
      <c r="B1" s="36"/>
      <c r="C1" s="36"/>
      <c r="D1" s="36"/>
      <c r="E1" s="36"/>
      <c r="F1" s="36"/>
    </row>
    <row r="2" spans="1:6" ht="17.5" thickTop="1" x14ac:dyDescent="0.45"/>
    <row r="3" spans="1:6" x14ac:dyDescent="0.45">
      <c r="A3" s="13" t="s">
        <v>98</v>
      </c>
      <c r="B3" s="13" t="s">
        <v>99</v>
      </c>
      <c r="C3" s="13" t="s">
        <v>183</v>
      </c>
      <c r="D3" s="13" t="s">
        <v>100</v>
      </c>
      <c r="E3" s="13" t="s">
        <v>101</v>
      </c>
      <c r="F3" s="13" t="s">
        <v>102</v>
      </c>
    </row>
    <row r="4" spans="1:6" x14ac:dyDescent="0.45">
      <c r="A4" s="14">
        <v>45937</v>
      </c>
      <c r="B4" s="6" t="s">
        <v>103</v>
      </c>
      <c r="C4" s="6" t="s">
        <v>89</v>
      </c>
      <c r="D4" s="6">
        <v>46</v>
      </c>
      <c r="E4" s="6" t="s">
        <v>104</v>
      </c>
      <c r="F4" s="15">
        <v>6200</v>
      </c>
    </row>
    <row r="5" spans="1:6" x14ac:dyDescent="0.45">
      <c r="A5" s="14">
        <v>45937</v>
      </c>
      <c r="B5" s="6" t="s">
        <v>105</v>
      </c>
      <c r="C5" s="6" t="s">
        <v>92</v>
      </c>
      <c r="D5" s="6">
        <v>38</v>
      </c>
      <c r="E5" s="6" t="s">
        <v>106</v>
      </c>
      <c r="F5" s="15">
        <v>5800</v>
      </c>
    </row>
    <row r="6" spans="1:6" x14ac:dyDescent="0.45">
      <c r="A6" s="14">
        <v>45938</v>
      </c>
      <c r="B6" s="6" t="s">
        <v>107</v>
      </c>
      <c r="C6" s="6" t="s">
        <v>92</v>
      </c>
      <c r="D6" s="6">
        <v>61</v>
      </c>
      <c r="E6" s="6" t="s">
        <v>108</v>
      </c>
      <c r="F6" s="15">
        <v>11500</v>
      </c>
    </row>
    <row r="7" spans="1:6" x14ac:dyDescent="0.45">
      <c r="A7" s="14">
        <v>45940</v>
      </c>
      <c r="B7" s="6" t="s">
        <v>109</v>
      </c>
      <c r="C7" s="6" t="s">
        <v>89</v>
      </c>
      <c r="D7" s="6">
        <v>72</v>
      </c>
      <c r="E7" s="6" t="s">
        <v>108</v>
      </c>
      <c r="F7" s="15">
        <v>9570</v>
      </c>
    </row>
    <row r="8" spans="1:6" x14ac:dyDescent="0.45">
      <c r="A8" s="14">
        <v>45940</v>
      </c>
      <c r="B8" s="6" t="s">
        <v>110</v>
      </c>
      <c r="C8" s="6" t="s">
        <v>92</v>
      </c>
      <c r="D8" s="6">
        <v>26</v>
      </c>
      <c r="E8" s="6" t="s">
        <v>111</v>
      </c>
      <c r="F8" s="15">
        <v>12500</v>
      </c>
    </row>
    <row r="9" spans="1:6" x14ac:dyDescent="0.45">
      <c r="A9" s="14">
        <v>45940</v>
      </c>
      <c r="B9" s="6" t="s">
        <v>112</v>
      </c>
      <c r="C9" s="6" t="s">
        <v>92</v>
      </c>
      <c r="D9" s="6">
        <v>34</v>
      </c>
      <c r="E9" s="6" t="s">
        <v>104</v>
      </c>
      <c r="F9" s="15">
        <v>6000</v>
      </c>
    </row>
    <row r="10" spans="1:6" x14ac:dyDescent="0.45">
      <c r="A10" s="14">
        <v>45941</v>
      </c>
      <c r="B10" s="6" t="s">
        <v>113</v>
      </c>
      <c r="C10" s="6" t="s">
        <v>89</v>
      </c>
      <c r="D10" s="6">
        <v>28</v>
      </c>
      <c r="E10" s="6" t="s">
        <v>111</v>
      </c>
      <c r="F10" s="15">
        <v>10670</v>
      </c>
    </row>
    <row r="11" spans="1:6" x14ac:dyDescent="0.45">
      <c r="A11" s="14">
        <v>45941</v>
      </c>
      <c r="B11" s="6" t="s">
        <v>114</v>
      </c>
      <c r="C11" s="6" t="s">
        <v>89</v>
      </c>
      <c r="D11" s="6">
        <v>49</v>
      </c>
      <c r="E11" s="6" t="s">
        <v>106</v>
      </c>
      <c r="F11" s="15">
        <v>6720</v>
      </c>
    </row>
    <row r="12" spans="1:6" x14ac:dyDescent="0.45">
      <c r="A12" s="14">
        <v>45944</v>
      </c>
      <c r="B12" s="6" t="s">
        <v>115</v>
      </c>
      <c r="C12" s="6" t="s">
        <v>89</v>
      </c>
      <c r="D12" s="6">
        <v>58</v>
      </c>
      <c r="E12" s="6" t="s">
        <v>108</v>
      </c>
      <c r="F12" s="15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workbookViewId="0">
      <selection sqref="A1:G1"/>
    </sheetView>
  </sheetViews>
  <sheetFormatPr defaultRowHeight="17" x14ac:dyDescent="0.45"/>
  <cols>
    <col min="1" max="1" width="9.08203125" bestFit="1" customWidth="1"/>
    <col min="7" max="7" width="10.58203125" bestFit="1" customWidth="1"/>
  </cols>
  <sheetData>
    <row r="1" spans="1:7" ht="21" x14ac:dyDescent="0.45">
      <c r="A1" s="37" t="s">
        <v>117</v>
      </c>
      <c r="B1" s="37"/>
      <c r="C1" s="37"/>
      <c r="D1" s="37"/>
      <c r="E1" s="37"/>
      <c r="F1" s="37"/>
      <c r="G1" s="37"/>
    </row>
    <row r="3" spans="1:7" x14ac:dyDescent="0.45">
      <c r="A3" s="6" t="s">
        <v>118</v>
      </c>
      <c r="B3" s="6" t="s">
        <v>119</v>
      </c>
      <c r="C3" s="6" t="s">
        <v>120</v>
      </c>
      <c r="D3" s="6" t="s">
        <v>121</v>
      </c>
      <c r="E3" s="6" t="s">
        <v>122</v>
      </c>
      <c r="F3" s="6" t="s">
        <v>123</v>
      </c>
      <c r="G3" s="6" t="s">
        <v>124</v>
      </c>
    </row>
    <row r="4" spans="1:7" x14ac:dyDescent="0.45">
      <c r="A4" s="6" t="s">
        <v>125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45">
      <c r="A5" s="6" t="s">
        <v>125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45">
      <c r="A6" s="6" t="s">
        <v>125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45">
      <c r="A7" s="6" t="s">
        <v>125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45">
      <c r="A8" s="6" t="s">
        <v>126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45">
      <c r="A9" s="6" t="s">
        <v>126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45">
      <c r="A10" s="6" t="s">
        <v>126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45">
      <c r="A11" s="6" t="s">
        <v>126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45">
      <c r="A12" s="6" t="s">
        <v>127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45">
      <c r="A13" s="6" t="s">
        <v>127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45">
      <c r="A14" s="6" t="s">
        <v>127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45">
      <c r="A15" s="6" t="s">
        <v>127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45">
      <c r="A16" s="6" t="s">
        <v>128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45">
      <c r="A17" s="6" t="s">
        <v>128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45">
      <c r="A18" s="6" t="s">
        <v>128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45">
      <c r="A19" s="6" t="s">
        <v>128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45">
      <c r="A22" s="16" t="s">
        <v>184</v>
      </c>
      <c r="B22" t="s">
        <v>186</v>
      </c>
    </row>
    <row r="23" spans="1:7" x14ac:dyDescent="0.45">
      <c r="A23" s="16" t="s">
        <v>185</v>
      </c>
    </row>
    <row r="24" spans="1:7" x14ac:dyDescent="0.45">
      <c r="B24" t="s">
        <v>187</v>
      </c>
    </row>
    <row r="27" spans="1:7" x14ac:dyDescent="0.45">
      <c r="A27" s="6" t="s">
        <v>118</v>
      </c>
      <c r="B27" s="6" t="s">
        <v>119</v>
      </c>
      <c r="C27" s="6" t="s">
        <v>120</v>
      </c>
      <c r="D27" s="6" t="s">
        <v>121</v>
      </c>
      <c r="E27" s="6" t="s">
        <v>122</v>
      </c>
      <c r="F27" s="6" t="s">
        <v>123</v>
      </c>
      <c r="G27" s="6" t="s">
        <v>124</v>
      </c>
    </row>
    <row r="28" spans="1:7" x14ac:dyDescent="0.45">
      <c r="A28" s="6" t="s">
        <v>125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45">
      <c r="A29" s="6" t="s">
        <v>125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45">
      <c r="A30" s="6" t="s">
        <v>127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45">
      <c r="A31" s="6" t="s">
        <v>127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45">
      <c r="A32" s="6" t="s">
        <v>128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45">
      <c r="A33" s="6" t="s">
        <v>128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40"/>
  <sheetViews>
    <sheetView workbookViewId="0"/>
  </sheetViews>
  <sheetFormatPr defaultRowHeight="17" x14ac:dyDescent="0.45"/>
  <cols>
    <col min="2" max="2" width="10.4140625" bestFit="1" customWidth="1"/>
    <col min="3" max="3" width="10.75" bestFit="1" customWidth="1"/>
    <col min="4" max="4" width="9.08203125" bestFit="1" customWidth="1"/>
    <col min="7" max="7" width="12.33203125" bestFit="1" customWidth="1"/>
    <col min="8" max="9" width="8.6640625" customWidth="1"/>
  </cols>
  <sheetData>
    <row r="1" spans="1:9" x14ac:dyDescent="0.45">
      <c r="A1" s="3" t="s">
        <v>28</v>
      </c>
      <c r="B1" s="5" t="s">
        <v>29</v>
      </c>
      <c r="F1" s="4" t="s">
        <v>30</v>
      </c>
      <c r="G1" s="5" t="s">
        <v>213</v>
      </c>
    </row>
    <row r="2" spans="1:9" x14ac:dyDescent="0.45">
      <c r="A2" s="6" t="s">
        <v>31</v>
      </c>
      <c r="B2" s="6" t="s">
        <v>32</v>
      </c>
      <c r="C2" s="6" t="s">
        <v>33</v>
      </c>
      <c r="D2" s="6" t="s">
        <v>34</v>
      </c>
      <c r="F2" s="6" t="s">
        <v>211</v>
      </c>
      <c r="G2" s="6" t="s">
        <v>212</v>
      </c>
      <c r="H2" s="6" t="s">
        <v>214</v>
      </c>
      <c r="I2" s="8" t="s">
        <v>215</v>
      </c>
    </row>
    <row r="3" spans="1:9" x14ac:dyDescent="0.45">
      <c r="A3" s="6" t="s">
        <v>36</v>
      </c>
      <c r="B3" s="6" t="s">
        <v>37</v>
      </c>
      <c r="C3" s="7">
        <v>123</v>
      </c>
      <c r="D3" s="7">
        <v>110</v>
      </c>
      <c r="F3" s="6" t="s">
        <v>201</v>
      </c>
      <c r="G3" s="9">
        <v>45787</v>
      </c>
      <c r="H3" s="35">
        <v>5</v>
      </c>
      <c r="I3" s="35" t="str">
        <f>IF(OR(MONTH(G3)=7,MONTH(G3)=8),"여름휴가","")</f>
        <v/>
      </c>
    </row>
    <row r="4" spans="1:9" x14ac:dyDescent="0.45">
      <c r="A4" s="6" t="s">
        <v>38</v>
      </c>
      <c r="B4" s="6" t="s">
        <v>37</v>
      </c>
      <c r="C4" s="7">
        <v>10000</v>
      </c>
      <c r="D4" s="7">
        <v>48000</v>
      </c>
      <c r="F4" s="6" t="s">
        <v>202</v>
      </c>
      <c r="G4" s="9">
        <v>45808</v>
      </c>
      <c r="H4" s="35">
        <v>8</v>
      </c>
      <c r="I4" s="35" t="str">
        <f t="shared" ref="I4:I12" si="0">IF(OR(MONTH(G4)=7,MONTH(G4)=8),"여름휴가","")</f>
        <v/>
      </c>
    </row>
    <row r="5" spans="1:9" x14ac:dyDescent="0.45">
      <c r="A5" s="6" t="s">
        <v>39</v>
      </c>
      <c r="B5" s="6" t="s">
        <v>37</v>
      </c>
      <c r="C5" s="7">
        <v>21100</v>
      </c>
      <c r="D5" s="7">
        <v>160000</v>
      </c>
      <c r="F5" s="6" t="s">
        <v>203</v>
      </c>
      <c r="G5" s="9">
        <v>45832</v>
      </c>
      <c r="H5" s="35">
        <v>6</v>
      </c>
      <c r="I5" s="35" t="str">
        <f t="shared" si="0"/>
        <v/>
      </c>
    </row>
    <row r="6" spans="1:9" x14ac:dyDescent="0.45">
      <c r="A6" s="6" t="s">
        <v>36</v>
      </c>
      <c r="B6" s="6" t="s">
        <v>40</v>
      </c>
      <c r="C6" s="7">
        <v>109</v>
      </c>
      <c r="D6" s="7">
        <v>89</v>
      </c>
      <c r="F6" s="6" t="s">
        <v>204</v>
      </c>
      <c r="G6" s="9">
        <v>45860</v>
      </c>
      <c r="H6" s="35">
        <v>8</v>
      </c>
      <c r="I6" s="35" t="str">
        <f t="shared" si="0"/>
        <v>여름휴가</v>
      </c>
    </row>
    <row r="7" spans="1:9" x14ac:dyDescent="0.45">
      <c r="A7" s="6" t="s">
        <v>38</v>
      </c>
      <c r="B7" s="6" t="s">
        <v>40</v>
      </c>
      <c r="C7" s="7">
        <v>131000</v>
      </c>
      <c r="D7" s="7">
        <v>62000</v>
      </c>
      <c r="F7" s="6" t="s">
        <v>205</v>
      </c>
      <c r="G7" s="9">
        <v>45864</v>
      </c>
      <c r="H7" s="35">
        <v>6</v>
      </c>
      <c r="I7" s="35" t="str">
        <f t="shared" si="0"/>
        <v>여름휴가</v>
      </c>
    </row>
    <row r="8" spans="1:9" x14ac:dyDescent="0.45">
      <c r="A8" s="6" t="s">
        <v>39</v>
      </c>
      <c r="B8" s="6" t="s">
        <v>40</v>
      </c>
      <c r="C8" s="7">
        <v>19700</v>
      </c>
      <c r="D8" s="7">
        <v>131000</v>
      </c>
      <c r="F8" s="6" t="s">
        <v>206</v>
      </c>
      <c r="G8" s="9">
        <v>45870</v>
      </c>
      <c r="H8" s="35">
        <v>7</v>
      </c>
      <c r="I8" s="35" t="str">
        <f t="shared" si="0"/>
        <v>여름휴가</v>
      </c>
    </row>
    <row r="9" spans="1:9" x14ac:dyDescent="0.45">
      <c r="A9" s="6" t="s">
        <v>36</v>
      </c>
      <c r="B9" s="6" t="s">
        <v>41</v>
      </c>
      <c r="C9" s="7">
        <v>161</v>
      </c>
      <c r="D9" s="7">
        <v>130</v>
      </c>
      <c r="F9" s="6" t="s">
        <v>207</v>
      </c>
      <c r="G9" s="9">
        <v>45874</v>
      </c>
      <c r="H9" s="35">
        <v>5</v>
      </c>
      <c r="I9" s="35" t="str">
        <f t="shared" si="0"/>
        <v>여름휴가</v>
      </c>
    </row>
    <row r="10" spans="1:9" x14ac:dyDescent="0.45">
      <c r="A10" s="6" t="s">
        <v>38</v>
      </c>
      <c r="B10" s="6" t="s">
        <v>41</v>
      </c>
      <c r="C10" s="7">
        <v>145000</v>
      </c>
      <c r="D10" s="7">
        <v>73000</v>
      </c>
      <c r="F10" s="6" t="s">
        <v>208</v>
      </c>
      <c r="G10" s="9">
        <v>45904</v>
      </c>
      <c r="H10" s="35">
        <v>8</v>
      </c>
      <c r="I10" s="35" t="str">
        <f t="shared" si="0"/>
        <v/>
      </c>
    </row>
    <row r="11" spans="1:9" x14ac:dyDescent="0.45">
      <c r="A11" s="6" t="s">
        <v>39</v>
      </c>
      <c r="B11" s="6" t="s">
        <v>41</v>
      </c>
      <c r="C11" s="7">
        <v>20100</v>
      </c>
      <c r="D11" s="7">
        <v>154000</v>
      </c>
      <c r="F11" s="6" t="s">
        <v>209</v>
      </c>
      <c r="G11" s="9">
        <v>45919</v>
      </c>
      <c r="H11" s="35">
        <v>6</v>
      </c>
      <c r="I11" s="35" t="str">
        <f t="shared" si="0"/>
        <v/>
      </c>
    </row>
    <row r="12" spans="1:9" x14ac:dyDescent="0.45">
      <c r="A12" s="38" t="s">
        <v>42</v>
      </c>
      <c r="B12" s="39"/>
      <c r="C12" s="40"/>
      <c r="D12" s="35">
        <f>TRUNC(SUMIF(A3:A11,"유연탄",D3:D11)/SUM(D3:D11)*100)</f>
        <v>70</v>
      </c>
      <c r="F12" s="6" t="s">
        <v>210</v>
      </c>
      <c r="G12" s="9">
        <v>45919</v>
      </c>
      <c r="H12" s="35">
        <v>7</v>
      </c>
      <c r="I12" s="35" t="str">
        <f t="shared" si="0"/>
        <v/>
      </c>
    </row>
    <row r="14" spans="1:9" x14ac:dyDescent="0.45">
      <c r="A14" s="4" t="s">
        <v>43</v>
      </c>
      <c r="B14" s="5" t="s">
        <v>44</v>
      </c>
      <c r="F14" s="4" t="s">
        <v>45</v>
      </c>
      <c r="G14" s="5" t="s">
        <v>46</v>
      </c>
    </row>
    <row r="15" spans="1:9" x14ac:dyDescent="0.45">
      <c r="A15" s="6" t="s">
        <v>35</v>
      </c>
      <c r="B15" s="6" t="s">
        <v>47</v>
      </c>
      <c r="C15" s="6" t="s">
        <v>48</v>
      </c>
      <c r="D15" s="6" t="s">
        <v>49</v>
      </c>
      <c r="F15" s="6" t="s">
        <v>50</v>
      </c>
      <c r="G15" s="6" t="s">
        <v>51</v>
      </c>
      <c r="H15" s="6" t="s">
        <v>52</v>
      </c>
      <c r="I15" s="8" t="s">
        <v>53</v>
      </c>
    </row>
    <row r="16" spans="1:9" x14ac:dyDescent="0.45">
      <c r="A16" s="6" t="s">
        <v>54</v>
      </c>
      <c r="B16" s="6" t="s">
        <v>55</v>
      </c>
      <c r="C16" s="6" t="s">
        <v>56</v>
      </c>
      <c r="D16" s="6">
        <v>47</v>
      </c>
      <c r="F16" s="6" t="s">
        <v>57</v>
      </c>
      <c r="G16" s="6" t="s">
        <v>58</v>
      </c>
      <c r="H16" s="7">
        <v>8500</v>
      </c>
      <c r="I16" s="6" t="str">
        <f>IF(SUM($H$16:H16)&gt;=250000,"위험",IF(SUM($H$16:H16)&gt;=150000,"주의",""))</f>
        <v/>
      </c>
    </row>
    <row r="17" spans="1:9" x14ac:dyDescent="0.45">
      <c r="A17" s="6" t="s">
        <v>59</v>
      </c>
      <c r="B17" s="6" t="s">
        <v>60</v>
      </c>
      <c r="C17" s="6" t="s">
        <v>61</v>
      </c>
      <c r="D17" s="6">
        <v>61</v>
      </c>
      <c r="F17" s="6" t="s">
        <v>62</v>
      </c>
      <c r="G17" s="6" t="s">
        <v>63</v>
      </c>
      <c r="H17" s="7">
        <v>42000</v>
      </c>
      <c r="I17" s="6" t="str">
        <f>IF(SUM($H$16:H17)&gt;=250000,"위험",IF(SUM($H$16:H17)&gt;=150000,"주의",""))</f>
        <v/>
      </c>
    </row>
    <row r="18" spans="1:9" x14ac:dyDescent="0.45">
      <c r="A18" s="6" t="s">
        <v>64</v>
      </c>
      <c r="B18" s="6" t="s">
        <v>65</v>
      </c>
      <c r="C18" s="6" t="s">
        <v>66</v>
      </c>
      <c r="D18" s="6">
        <v>92</v>
      </c>
      <c r="F18" s="6" t="s">
        <v>62</v>
      </c>
      <c r="G18" s="6" t="s">
        <v>67</v>
      </c>
      <c r="H18" s="7">
        <v>48500</v>
      </c>
      <c r="I18" s="6" t="str">
        <f>IF(SUM($H$16:H18)&gt;=250000,"위험",IF(SUM($H$16:H18)&gt;=150000,"주의",""))</f>
        <v/>
      </c>
    </row>
    <row r="19" spans="1:9" x14ac:dyDescent="0.45">
      <c r="A19" s="6" t="s">
        <v>68</v>
      </c>
      <c r="B19" s="6" t="s">
        <v>55</v>
      </c>
      <c r="C19" s="6" t="s">
        <v>56</v>
      </c>
      <c r="D19" s="6">
        <v>40</v>
      </c>
      <c r="F19" s="6" t="s">
        <v>69</v>
      </c>
      <c r="G19" s="6" t="s">
        <v>70</v>
      </c>
      <c r="H19" s="7">
        <v>16000</v>
      </c>
      <c r="I19" s="6" t="str">
        <f>IF(SUM($H$16:H19)&gt;=250000,"위험",IF(SUM($H$16:H19)&gt;=150000,"주의",""))</f>
        <v/>
      </c>
    </row>
    <row r="20" spans="1:9" x14ac:dyDescent="0.45">
      <c r="A20" s="6" t="s">
        <v>71</v>
      </c>
      <c r="B20" s="6" t="s">
        <v>65</v>
      </c>
      <c r="C20" s="6" t="s">
        <v>56</v>
      </c>
      <c r="D20" s="6">
        <v>96</v>
      </c>
      <c r="F20" s="6" t="s">
        <v>72</v>
      </c>
      <c r="G20" s="6" t="s">
        <v>73</v>
      </c>
      <c r="H20" s="7">
        <v>39900</v>
      </c>
      <c r="I20" s="6" t="str">
        <f>IF(SUM($H$16:H20)&gt;=250000,"위험",IF(SUM($H$16:H20)&gt;=150000,"주의",""))</f>
        <v>주의</v>
      </c>
    </row>
    <row r="21" spans="1:9" x14ac:dyDescent="0.45">
      <c r="A21" s="6" t="s">
        <v>74</v>
      </c>
      <c r="B21" s="6" t="s">
        <v>55</v>
      </c>
      <c r="C21" s="6" t="s">
        <v>61</v>
      </c>
      <c r="D21" s="6">
        <v>52</v>
      </c>
      <c r="F21" s="6" t="s">
        <v>72</v>
      </c>
      <c r="G21" s="6" t="s">
        <v>75</v>
      </c>
      <c r="H21" s="7">
        <v>12800</v>
      </c>
      <c r="I21" s="6" t="str">
        <f>IF(SUM($H$16:H21)&gt;=250000,"위험",IF(SUM($H$16:H21)&gt;=150000,"주의",""))</f>
        <v>주의</v>
      </c>
    </row>
    <row r="22" spans="1:9" x14ac:dyDescent="0.45">
      <c r="A22" s="6" t="s">
        <v>76</v>
      </c>
      <c r="B22" s="6" t="s">
        <v>60</v>
      </c>
      <c r="C22" s="6" t="s">
        <v>61</v>
      </c>
      <c r="D22" s="6">
        <v>86</v>
      </c>
      <c r="F22" s="6" t="s">
        <v>77</v>
      </c>
      <c r="G22" s="6" t="s">
        <v>78</v>
      </c>
      <c r="H22" s="7">
        <v>24500</v>
      </c>
      <c r="I22" s="6" t="str">
        <f>IF(SUM($H$16:H22)&gt;=250000,"위험",IF(SUM($H$16:H22)&gt;=150000,"주의",""))</f>
        <v>주의</v>
      </c>
    </row>
    <row r="23" spans="1:9" x14ac:dyDescent="0.45">
      <c r="A23" s="6" t="s">
        <v>79</v>
      </c>
      <c r="B23" s="6" t="s">
        <v>60</v>
      </c>
      <c r="C23" s="6" t="s">
        <v>61</v>
      </c>
      <c r="D23" s="6">
        <v>70</v>
      </c>
      <c r="F23" s="6" t="s">
        <v>80</v>
      </c>
      <c r="G23" s="6" t="s">
        <v>81</v>
      </c>
      <c r="H23" s="7">
        <v>27500</v>
      </c>
      <c r="I23" s="6" t="str">
        <f>IF(SUM($H$16:H23)&gt;=250000,"위험",IF(SUM($H$16:H23)&gt;=150000,"주의",""))</f>
        <v>주의</v>
      </c>
    </row>
    <row r="24" spans="1:9" x14ac:dyDescent="0.45">
      <c r="A24" s="6" t="s">
        <v>82</v>
      </c>
      <c r="B24" s="6" t="s">
        <v>55</v>
      </c>
      <c r="C24" s="6" t="s">
        <v>66</v>
      </c>
      <c r="D24" s="6">
        <v>50</v>
      </c>
      <c r="F24" s="6" t="s">
        <v>80</v>
      </c>
      <c r="G24" s="6" t="s">
        <v>83</v>
      </c>
      <c r="H24" s="7">
        <v>32000</v>
      </c>
      <c r="I24" s="6" t="str">
        <f>IF(SUM($H$16:H24)&gt;=250000,"위험",IF(SUM($H$16:H24)&gt;=150000,"주의",""))</f>
        <v>위험</v>
      </c>
    </row>
    <row r="25" spans="1:9" x14ac:dyDescent="0.45">
      <c r="A25" s="38" t="s">
        <v>84</v>
      </c>
      <c r="B25" s="39"/>
      <c r="C25" s="40"/>
      <c r="D25" s="6">
        <f>ROUNDUP(AVERAGEIFS(D16:D24,B16:B24,"B",C16:C24,"이산화질소"),1)</f>
        <v>72.399999999999991</v>
      </c>
      <c r="F25" s="6" t="s">
        <v>85</v>
      </c>
      <c r="G25" s="6" t="s">
        <v>86</v>
      </c>
      <c r="H25" s="7">
        <v>50000</v>
      </c>
      <c r="I25" s="6" t="str">
        <f>IF(SUM($H$16:H25)&gt;=250000,"위험",IF(SUM($H$16:H25)&gt;=150000,"주의",""))</f>
        <v>위험</v>
      </c>
    </row>
    <row r="27" spans="1:9" x14ac:dyDescent="0.45">
      <c r="A27" s="4" t="s">
        <v>87</v>
      </c>
      <c r="B27" s="5" t="s">
        <v>222</v>
      </c>
    </row>
    <row r="28" spans="1:9" x14ac:dyDescent="0.45">
      <c r="A28" s="6" t="s">
        <v>223</v>
      </c>
      <c r="B28" s="6" t="s">
        <v>219</v>
      </c>
      <c r="C28" s="6" t="s">
        <v>225</v>
      </c>
      <c r="D28" s="8" t="s">
        <v>224</v>
      </c>
    </row>
    <row r="29" spans="1:9" x14ac:dyDescent="0.45">
      <c r="A29" s="6" t="s">
        <v>88</v>
      </c>
      <c r="B29" s="6" t="s">
        <v>220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45">
      <c r="A30" s="6" t="s">
        <v>90</v>
      </c>
      <c r="B30" s="6" t="s">
        <v>221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45">
      <c r="A31" s="6" t="s">
        <v>91</v>
      </c>
      <c r="B31" s="6" t="s">
        <v>220</v>
      </c>
      <c r="C31" s="6">
        <v>49813438</v>
      </c>
      <c r="D31" s="6" t="str">
        <f t="shared" si="1"/>
        <v>4981-V</v>
      </c>
    </row>
    <row r="32" spans="1:9" x14ac:dyDescent="0.45">
      <c r="A32" s="6" t="s">
        <v>93</v>
      </c>
      <c r="B32" s="6" t="s">
        <v>221</v>
      </c>
      <c r="C32" s="6">
        <v>63912501</v>
      </c>
      <c r="D32" s="6" t="str">
        <f t="shared" si="1"/>
        <v>6391-G</v>
      </c>
    </row>
    <row r="33" spans="1:4" x14ac:dyDescent="0.45">
      <c r="A33" s="6" t="s">
        <v>94</v>
      </c>
      <c r="B33" s="6" t="s">
        <v>221</v>
      </c>
      <c r="C33" s="6">
        <v>79343900</v>
      </c>
      <c r="D33" s="6" t="str">
        <f t="shared" si="1"/>
        <v>7934-V</v>
      </c>
    </row>
    <row r="34" spans="1:4" x14ac:dyDescent="0.45">
      <c r="A34" s="6" t="s">
        <v>95</v>
      </c>
      <c r="B34" s="6" t="s">
        <v>220</v>
      </c>
      <c r="C34" s="6">
        <v>69301257</v>
      </c>
      <c r="D34" s="6" t="str">
        <f t="shared" si="1"/>
        <v>6930-P</v>
      </c>
    </row>
    <row r="35" spans="1:4" x14ac:dyDescent="0.45">
      <c r="A35" s="6" t="s">
        <v>96</v>
      </c>
      <c r="B35" s="6" t="s">
        <v>220</v>
      </c>
      <c r="C35" s="6">
        <v>83151824</v>
      </c>
      <c r="D35" s="6" t="str">
        <f t="shared" si="1"/>
        <v>8315-P</v>
      </c>
    </row>
    <row r="36" spans="1:4" x14ac:dyDescent="0.45">
      <c r="A36" s="6" t="s">
        <v>97</v>
      </c>
      <c r="B36" s="6" t="s">
        <v>220</v>
      </c>
      <c r="C36" s="6">
        <v>28673709</v>
      </c>
      <c r="D36" s="6" t="str">
        <f t="shared" si="1"/>
        <v>2867-V</v>
      </c>
    </row>
    <row r="38" spans="1:4" x14ac:dyDescent="0.45">
      <c r="A38" t="s">
        <v>227</v>
      </c>
    </row>
    <row r="39" spans="1:4" x14ac:dyDescent="0.45">
      <c r="A39" s="6" t="s">
        <v>216</v>
      </c>
      <c r="B39" s="6">
        <v>3</v>
      </c>
      <c r="C39" s="6">
        <v>2</v>
      </c>
      <c r="D39" s="6">
        <v>1</v>
      </c>
    </row>
    <row r="40" spans="1:4" x14ac:dyDescent="0.45">
      <c r="A40" s="6" t="s">
        <v>215</v>
      </c>
      <c r="B40" s="6" t="s">
        <v>226</v>
      </c>
      <c r="C40" s="6" t="s">
        <v>217</v>
      </c>
      <c r="D40" s="6" t="s">
        <v>218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  <ignoredErrors>
    <ignoredError sqref="I17:I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sqref="A1:F1"/>
    </sheetView>
  </sheetViews>
  <sheetFormatPr defaultRowHeight="17" x14ac:dyDescent="0.45"/>
  <cols>
    <col min="1" max="1" width="14.5" bestFit="1" customWidth="1"/>
    <col min="2" max="5" width="10.6640625" bestFit="1" customWidth="1"/>
    <col min="6" max="6" width="8.9140625" bestFit="1" customWidth="1"/>
  </cols>
  <sheetData>
    <row r="1" spans="1:6" ht="21" x14ac:dyDescent="0.45">
      <c r="A1" s="37" t="s">
        <v>129</v>
      </c>
      <c r="B1" s="37"/>
      <c r="C1" s="37"/>
      <c r="D1" s="37"/>
      <c r="E1" s="37"/>
      <c r="F1" s="37"/>
    </row>
    <row r="3" spans="1:6" x14ac:dyDescent="0.45">
      <c r="A3" s="6" t="s">
        <v>130</v>
      </c>
      <c r="B3" s="6" t="s">
        <v>131</v>
      </c>
      <c r="C3" s="6" t="s">
        <v>132</v>
      </c>
      <c r="D3" s="6" t="s">
        <v>133</v>
      </c>
      <c r="E3" s="6" t="s">
        <v>134</v>
      </c>
      <c r="F3" s="6" t="s">
        <v>135</v>
      </c>
    </row>
    <row r="4" spans="1:6" x14ac:dyDescent="0.45">
      <c r="A4" s="6" t="s">
        <v>144</v>
      </c>
      <c r="B4" s="6" t="s">
        <v>136</v>
      </c>
      <c r="C4" s="6" t="s">
        <v>137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45">
      <c r="A5" s="6" t="s">
        <v>144</v>
      </c>
      <c r="B5" s="6" t="s">
        <v>136</v>
      </c>
      <c r="C5" s="6" t="s">
        <v>138</v>
      </c>
      <c r="D5" s="7">
        <v>830</v>
      </c>
      <c r="E5" s="7">
        <v>2200</v>
      </c>
      <c r="F5" s="7">
        <f t="shared" si="0"/>
        <v>1826000</v>
      </c>
    </row>
    <row r="6" spans="1:6" x14ac:dyDescent="0.45">
      <c r="A6" s="6" t="s">
        <v>144</v>
      </c>
      <c r="B6" s="6" t="s">
        <v>139</v>
      </c>
      <c r="C6" s="6" t="s">
        <v>140</v>
      </c>
      <c r="D6" s="7">
        <v>370</v>
      </c>
      <c r="E6" s="7">
        <v>2500</v>
      </c>
      <c r="F6" s="7">
        <f t="shared" si="0"/>
        <v>925000</v>
      </c>
    </row>
    <row r="7" spans="1:6" x14ac:dyDescent="0.45">
      <c r="A7" s="6" t="s">
        <v>144</v>
      </c>
      <c r="B7" s="6" t="s">
        <v>141</v>
      </c>
      <c r="C7" s="6" t="s">
        <v>142</v>
      </c>
      <c r="D7" s="7">
        <v>1722</v>
      </c>
      <c r="E7" s="7">
        <v>500</v>
      </c>
      <c r="F7" s="7">
        <f t="shared" si="0"/>
        <v>861000</v>
      </c>
    </row>
    <row r="8" spans="1:6" x14ac:dyDescent="0.45">
      <c r="A8" s="6" t="s">
        <v>145</v>
      </c>
      <c r="B8" s="6" t="s">
        <v>141</v>
      </c>
      <c r="C8" s="6" t="s">
        <v>137</v>
      </c>
      <c r="D8" s="7">
        <v>1450</v>
      </c>
      <c r="E8" s="7">
        <v>600</v>
      </c>
      <c r="F8" s="7">
        <f t="shared" si="0"/>
        <v>870000</v>
      </c>
    </row>
    <row r="9" spans="1:6" x14ac:dyDescent="0.45">
      <c r="A9" s="6" t="s">
        <v>145</v>
      </c>
      <c r="B9" s="6" t="s">
        <v>141</v>
      </c>
      <c r="C9" s="6" t="s">
        <v>142</v>
      </c>
      <c r="D9" s="7">
        <v>1722</v>
      </c>
      <c r="E9" s="7">
        <v>1800</v>
      </c>
      <c r="F9" s="7">
        <f t="shared" si="0"/>
        <v>3099600</v>
      </c>
    </row>
    <row r="10" spans="1:6" x14ac:dyDescent="0.45">
      <c r="A10" s="6" t="s">
        <v>145</v>
      </c>
      <c r="B10" s="6" t="s">
        <v>136</v>
      </c>
      <c r="C10" s="6" t="s">
        <v>137</v>
      </c>
      <c r="D10" s="7">
        <v>1450</v>
      </c>
      <c r="E10" s="7">
        <v>400</v>
      </c>
      <c r="F10" s="7">
        <f t="shared" si="0"/>
        <v>580000</v>
      </c>
    </row>
    <row r="11" spans="1:6" x14ac:dyDescent="0.45">
      <c r="A11" s="6" t="s">
        <v>145</v>
      </c>
      <c r="B11" s="6" t="s">
        <v>143</v>
      </c>
      <c r="C11" s="6" t="s">
        <v>137</v>
      </c>
      <c r="D11" s="7">
        <v>1450</v>
      </c>
      <c r="E11" s="7">
        <v>2000</v>
      </c>
      <c r="F11" s="7">
        <f t="shared" si="0"/>
        <v>2900000</v>
      </c>
    </row>
    <row r="12" spans="1:6" x14ac:dyDescent="0.45">
      <c r="A12" s="6" t="s">
        <v>146</v>
      </c>
      <c r="B12" s="6" t="s">
        <v>141</v>
      </c>
      <c r="C12" s="6" t="s">
        <v>138</v>
      </c>
      <c r="D12" s="7">
        <v>830</v>
      </c>
      <c r="E12" s="7">
        <v>1200</v>
      </c>
      <c r="F12" s="7">
        <f t="shared" si="0"/>
        <v>996000</v>
      </c>
    </row>
    <row r="13" spans="1:6" x14ac:dyDescent="0.45">
      <c r="A13" s="6" t="s">
        <v>146</v>
      </c>
      <c r="B13" s="6" t="s">
        <v>139</v>
      </c>
      <c r="C13" s="6" t="s">
        <v>137</v>
      </c>
      <c r="D13" s="7">
        <v>1450</v>
      </c>
      <c r="E13" s="7">
        <v>1400</v>
      </c>
      <c r="F13" s="7">
        <f t="shared" si="0"/>
        <v>2030000</v>
      </c>
    </row>
    <row r="14" spans="1:6" x14ac:dyDescent="0.45">
      <c r="A14" s="6" t="s">
        <v>146</v>
      </c>
      <c r="B14" s="6" t="s">
        <v>143</v>
      </c>
      <c r="C14" s="6" t="s">
        <v>140</v>
      </c>
      <c r="D14" s="7">
        <v>370</v>
      </c>
      <c r="E14" s="7">
        <v>400</v>
      </c>
      <c r="F14" s="7">
        <f t="shared" si="0"/>
        <v>148000</v>
      </c>
    </row>
    <row r="15" spans="1:6" x14ac:dyDescent="0.45">
      <c r="A15" s="6" t="s">
        <v>146</v>
      </c>
      <c r="B15" s="6" t="s">
        <v>136</v>
      </c>
      <c r="C15" s="6" t="s">
        <v>142</v>
      </c>
      <c r="D15" s="7">
        <v>1722</v>
      </c>
      <c r="E15" s="7">
        <v>1700</v>
      </c>
      <c r="F15" s="7">
        <f t="shared" si="0"/>
        <v>2927400</v>
      </c>
    </row>
    <row r="19" spans="1:5" x14ac:dyDescent="0.45">
      <c r="A19" s="17" t="s">
        <v>130</v>
      </c>
      <c r="B19" t="s">
        <v>188</v>
      </c>
    </row>
    <row r="21" spans="1:5" x14ac:dyDescent="0.45">
      <c r="A21" s="17" t="s">
        <v>190</v>
      </c>
      <c r="B21" s="17" t="s">
        <v>131</v>
      </c>
    </row>
    <row r="22" spans="1:5" x14ac:dyDescent="0.45">
      <c r="A22" s="17" t="s">
        <v>132</v>
      </c>
      <c r="B22" t="s">
        <v>143</v>
      </c>
      <c r="C22" t="s">
        <v>141</v>
      </c>
      <c r="D22" t="s">
        <v>139</v>
      </c>
      <c r="E22" t="s">
        <v>136</v>
      </c>
    </row>
    <row r="23" spans="1:5" x14ac:dyDescent="0.45">
      <c r="A23" t="s">
        <v>140</v>
      </c>
      <c r="B23" s="18">
        <v>148000</v>
      </c>
      <c r="C23" s="18" t="s">
        <v>191</v>
      </c>
      <c r="D23" s="18">
        <v>925000</v>
      </c>
      <c r="E23" s="18" t="s">
        <v>191</v>
      </c>
    </row>
    <row r="24" spans="1:5" x14ac:dyDescent="0.45">
      <c r="A24" t="s">
        <v>137</v>
      </c>
      <c r="B24" s="18">
        <v>2900000</v>
      </c>
      <c r="C24" s="18">
        <v>870000</v>
      </c>
      <c r="D24" s="18">
        <v>2030000</v>
      </c>
      <c r="E24" s="18">
        <v>507500</v>
      </c>
    </row>
    <row r="25" spans="1:5" x14ac:dyDescent="0.45">
      <c r="A25" t="s">
        <v>138</v>
      </c>
      <c r="B25" s="18" t="s">
        <v>191</v>
      </c>
      <c r="C25" s="18">
        <v>996000</v>
      </c>
      <c r="D25" s="18" t="s">
        <v>191</v>
      </c>
      <c r="E25" s="18">
        <v>1826000</v>
      </c>
    </row>
    <row r="26" spans="1:5" x14ac:dyDescent="0.45">
      <c r="A26" t="s">
        <v>142</v>
      </c>
      <c r="B26" s="18" t="s">
        <v>191</v>
      </c>
      <c r="C26" s="18">
        <v>1980300</v>
      </c>
      <c r="D26" s="18" t="s">
        <v>191</v>
      </c>
      <c r="E26" s="18">
        <v>2927400</v>
      </c>
    </row>
    <row r="27" spans="1:5" x14ac:dyDescent="0.45">
      <c r="A27" t="s">
        <v>189</v>
      </c>
      <c r="B27" s="18">
        <v>1524000</v>
      </c>
      <c r="C27" s="18">
        <v>1456650</v>
      </c>
      <c r="D27" s="18">
        <v>1477500</v>
      </c>
      <c r="E27" s="18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04AC-7BAE-4C28-BBBA-6032CC944F70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6.6640625" bestFit="1" customWidth="1"/>
    <col min="4" max="6" width="12.6640625" bestFit="1" customWidth="1" outlineLevel="1"/>
  </cols>
  <sheetData>
    <row r="1" spans="2:6" ht="17.5" thickBot="1" x14ac:dyDescent="0.5"/>
    <row r="2" spans="2:6" x14ac:dyDescent="0.45">
      <c r="B2" s="23" t="s">
        <v>194</v>
      </c>
      <c r="C2" s="24"/>
      <c r="D2" s="30"/>
      <c r="E2" s="30"/>
      <c r="F2" s="30"/>
    </row>
    <row r="3" spans="2:6" collapsed="1" x14ac:dyDescent="0.45">
      <c r="B3" s="22"/>
      <c r="C3" s="22"/>
      <c r="D3" s="31" t="s">
        <v>196</v>
      </c>
      <c r="E3" s="31" t="s">
        <v>192</v>
      </c>
      <c r="F3" s="31" t="s">
        <v>193</v>
      </c>
    </row>
    <row r="4" spans="2:6" hidden="1" outlineLevel="1" x14ac:dyDescent="0.45">
      <c r="B4" s="26"/>
      <c r="C4" s="26"/>
      <c r="D4" s="19"/>
      <c r="E4" s="33"/>
      <c r="F4" s="33"/>
    </row>
    <row r="5" spans="2:6" x14ac:dyDescent="0.45">
      <c r="B5" s="27" t="s">
        <v>195</v>
      </c>
      <c r="C5" s="28"/>
      <c r="D5" s="25"/>
      <c r="E5" s="25"/>
      <c r="F5" s="25"/>
    </row>
    <row r="6" spans="2:6" outlineLevel="1" x14ac:dyDescent="0.45">
      <c r="B6" s="26"/>
      <c r="C6" s="26" t="s">
        <v>122</v>
      </c>
      <c r="D6" s="20">
        <v>200000</v>
      </c>
      <c r="E6" s="32">
        <v>250000</v>
      </c>
      <c r="F6" s="32">
        <v>150000</v>
      </c>
    </row>
    <row r="7" spans="2:6" x14ac:dyDescent="0.45">
      <c r="B7" s="27" t="s">
        <v>197</v>
      </c>
      <c r="C7" s="28"/>
      <c r="D7" s="25"/>
      <c r="E7" s="25"/>
      <c r="F7" s="25"/>
    </row>
    <row r="8" spans="2:6" ht="17.5" outlineLevel="1" thickBot="1" x14ac:dyDescent="0.5">
      <c r="B8" s="29"/>
      <c r="C8" s="29" t="s">
        <v>154</v>
      </c>
      <c r="D8" s="21">
        <v>133280000</v>
      </c>
      <c r="E8" s="21">
        <v>191380000</v>
      </c>
      <c r="F8" s="21">
        <v>75180000</v>
      </c>
    </row>
    <row r="9" spans="2:6" x14ac:dyDescent="0.45">
      <c r="B9" t="s">
        <v>198</v>
      </c>
    </row>
    <row r="10" spans="2:6" x14ac:dyDescent="0.45">
      <c r="B10" t="s">
        <v>199</v>
      </c>
    </row>
    <row r="11" spans="2:6" x14ac:dyDescent="0.45">
      <c r="B11" t="s">
        <v>200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sqref="A1:E1"/>
    </sheetView>
  </sheetViews>
  <sheetFormatPr defaultRowHeight="17" x14ac:dyDescent="0.45"/>
  <cols>
    <col min="2" max="2" width="12.6640625" bestFit="1" customWidth="1"/>
    <col min="3" max="3" width="5.58203125" customWidth="1"/>
    <col min="5" max="5" width="12.6640625" bestFit="1" customWidth="1"/>
  </cols>
  <sheetData>
    <row r="1" spans="1:5" ht="21" x14ac:dyDescent="0.45">
      <c r="A1" s="37" t="s">
        <v>147</v>
      </c>
      <c r="B1" s="37"/>
      <c r="C1" s="37"/>
      <c r="D1" s="37"/>
      <c r="E1" s="37"/>
    </row>
    <row r="3" spans="1:5" x14ac:dyDescent="0.45">
      <c r="A3" s="6" t="s">
        <v>148</v>
      </c>
      <c r="B3" s="6" t="s">
        <v>149</v>
      </c>
      <c r="D3" s="6" t="s">
        <v>150</v>
      </c>
      <c r="E3" s="7">
        <v>43000000</v>
      </c>
    </row>
    <row r="4" spans="1:5" x14ac:dyDescent="0.45">
      <c r="A4" s="6" t="s">
        <v>122</v>
      </c>
      <c r="B4" s="7">
        <v>200000</v>
      </c>
      <c r="D4" s="6" t="s">
        <v>151</v>
      </c>
      <c r="E4" s="7">
        <v>6120000</v>
      </c>
    </row>
    <row r="5" spans="1:5" x14ac:dyDescent="0.45">
      <c r="A5" s="6" t="s">
        <v>123</v>
      </c>
      <c r="B5" s="7">
        <v>1162</v>
      </c>
      <c r="D5" s="6" t="s">
        <v>152</v>
      </c>
      <c r="E5" s="7">
        <v>50000000</v>
      </c>
    </row>
    <row r="6" spans="1:5" x14ac:dyDescent="0.45">
      <c r="A6" s="6" t="s">
        <v>153</v>
      </c>
      <c r="B6" s="7">
        <f>B4*B5</f>
        <v>232400000</v>
      </c>
      <c r="D6" s="6" t="s">
        <v>154</v>
      </c>
      <c r="E6" s="7">
        <f>B6-SUM(E3:E5)</f>
        <v>133280000</v>
      </c>
    </row>
  </sheetData>
  <scenarios current="0" sqref="E6">
    <scenario name="판매가인상" locked="1" count="1" user="istrator admin">
      <inputCells r="B4" val="250000" numFmtId="41"/>
    </scenario>
    <scenario name="판매가인하" locked="1" count="1" user="istrator admin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sqref="A1:F1"/>
    </sheetView>
  </sheetViews>
  <sheetFormatPr defaultRowHeight="17" x14ac:dyDescent="0.45"/>
  <cols>
    <col min="1" max="1" width="10.75" bestFit="1" customWidth="1"/>
    <col min="2" max="2" width="10.25" bestFit="1" customWidth="1"/>
    <col min="3" max="4" width="13.5" bestFit="1" customWidth="1"/>
    <col min="5" max="5" width="10.83203125" bestFit="1" customWidth="1"/>
    <col min="6" max="6" width="13.5" bestFit="1" customWidth="1"/>
  </cols>
  <sheetData>
    <row r="1" spans="1:6" ht="21" x14ac:dyDescent="0.45">
      <c r="A1" s="37" t="s">
        <v>155</v>
      </c>
      <c r="B1" s="37"/>
      <c r="C1" s="37"/>
      <c r="D1" s="37"/>
      <c r="E1" s="37"/>
      <c r="F1" s="37"/>
    </row>
    <row r="3" spans="1:6" x14ac:dyDescent="0.45">
      <c r="A3" s="6" t="s">
        <v>156</v>
      </c>
      <c r="B3" s="6" t="s">
        <v>157</v>
      </c>
      <c r="C3" s="6" t="s">
        <v>153</v>
      </c>
      <c r="D3" s="6" t="s">
        <v>158</v>
      </c>
      <c r="E3" s="6" t="s">
        <v>159</v>
      </c>
      <c r="F3" s="6" t="s">
        <v>160</v>
      </c>
    </row>
    <row r="4" spans="1:6" x14ac:dyDescent="0.45">
      <c r="A4" s="9">
        <v>42748</v>
      </c>
      <c r="B4" s="6" t="s">
        <v>161</v>
      </c>
      <c r="C4" s="34">
        <v>42016807</v>
      </c>
      <c r="D4" s="34">
        <v>25410000</v>
      </c>
      <c r="E4" s="34">
        <v>609756</v>
      </c>
      <c r="F4" s="34">
        <f>C4-D4-E4</f>
        <v>15997051</v>
      </c>
    </row>
    <row r="5" spans="1:6" x14ac:dyDescent="0.45">
      <c r="A5" s="9">
        <v>42929</v>
      </c>
      <c r="B5" s="6" t="s">
        <v>162</v>
      </c>
      <c r="C5" s="34">
        <v>35460993</v>
      </c>
      <c r="D5" s="34">
        <v>48410000</v>
      </c>
      <c r="E5" s="34">
        <v>505051</v>
      </c>
      <c r="F5" s="34">
        <f t="shared" ref="F5:F13" si="0">C5-D5-E5</f>
        <v>-13454058</v>
      </c>
    </row>
    <row r="6" spans="1:6" x14ac:dyDescent="0.45">
      <c r="A6" s="9">
        <v>43195</v>
      </c>
      <c r="B6" s="6" t="s">
        <v>163</v>
      </c>
      <c r="C6" s="34">
        <v>75471698</v>
      </c>
      <c r="D6" s="34">
        <v>16980000</v>
      </c>
      <c r="E6" s="34">
        <v>439560</v>
      </c>
      <c r="F6" s="34">
        <f t="shared" si="0"/>
        <v>58052138</v>
      </c>
    </row>
    <row r="7" spans="1:6" x14ac:dyDescent="0.45">
      <c r="A7" s="9">
        <v>43226</v>
      </c>
      <c r="B7" s="6" t="s">
        <v>164</v>
      </c>
      <c r="C7" s="34">
        <v>54794521</v>
      </c>
      <c r="D7" s="34">
        <v>22070000</v>
      </c>
      <c r="E7" s="34">
        <v>384615</v>
      </c>
      <c r="F7" s="34">
        <f t="shared" si="0"/>
        <v>32339906</v>
      </c>
    </row>
    <row r="8" spans="1:6" x14ac:dyDescent="0.45">
      <c r="A8" s="9">
        <v>43316</v>
      </c>
      <c r="B8" s="6" t="s">
        <v>165</v>
      </c>
      <c r="C8" s="34">
        <v>44943820</v>
      </c>
      <c r="D8" s="34">
        <v>14380000</v>
      </c>
      <c r="E8" s="34">
        <v>421053</v>
      </c>
      <c r="F8" s="34">
        <f t="shared" si="0"/>
        <v>30142767</v>
      </c>
    </row>
    <row r="9" spans="1:6" x14ac:dyDescent="0.45">
      <c r="A9" s="9">
        <v>43683</v>
      </c>
      <c r="B9" s="6" t="s">
        <v>166</v>
      </c>
      <c r="C9" s="34">
        <v>36585366</v>
      </c>
      <c r="D9" s="34">
        <v>45410000</v>
      </c>
      <c r="E9" s="34">
        <v>357143</v>
      </c>
      <c r="F9" s="34">
        <f t="shared" si="0"/>
        <v>-9181777</v>
      </c>
    </row>
    <row r="10" spans="1:6" x14ac:dyDescent="0.45">
      <c r="A10" s="9">
        <v>43721</v>
      </c>
      <c r="B10" s="6" t="s">
        <v>167</v>
      </c>
      <c r="C10" s="34">
        <v>57692308</v>
      </c>
      <c r="D10" s="34">
        <v>22300000</v>
      </c>
      <c r="E10" s="34">
        <v>322581</v>
      </c>
      <c r="F10" s="34">
        <f t="shared" si="0"/>
        <v>35069727</v>
      </c>
    </row>
    <row r="11" spans="1:6" x14ac:dyDescent="0.45">
      <c r="A11" s="9">
        <v>43991</v>
      </c>
      <c r="B11" s="6" t="s">
        <v>168</v>
      </c>
      <c r="C11" s="34">
        <v>31746032</v>
      </c>
      <c r="D11" s="34">
        <v>22070000</v>
      </c>
      <c r="E11" s="34">
        <v>202020</v>
      </c>
      <c r="F11" s="34">
        <f t="shared" si="0"/>
        <v>9474012</v>
      </c>
    </row>
    <row r="12" spans="1:6" x14ac:dyDescent="0.45">
      <c r="A12" s="9">
        <v>44173</v>
      </c>
      <c r="B12" s="6" t="s">
        <v>169</v>
      </c>
      <c r="C12" s="34">
        <v>21505376</v>
      </c>
      <c r="D12" s="34">
        <v>21600000</v>
      </c>
      <c r="E12" s="34">
        <v>240964</v>
      </c>
      <c r="F12" s="34">
        <f t="shared" si="0"/>
        <v>-335588</v>
      </c>
    </row>
    <row r="13" spans="1:6" x14ac:dyDescent="0.45">
      <c r="A13" s="9">
        <v>44267</v>
      </c>
      <c r="B13" s="6" t="s">
        <v>170</v>
      </c>
      <c r="C13" s="34">
        <v>7751938</v>
      </c>
      <c r="D13" s="34">
        <v>45730000</v>
      </c>
      <c r="E13" s="34">
        <v>116279</v>
      </c>
      <c r="F13" s="34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" x14ac:dyDescent="0.45"/>
  <cols>
    <col min="1" max="1" width="10.4140625" bestFit="1" customWidth="1"/>
  </cols>
  <sheetData>
    <row r="1" spans="1:5" ht="21" x14ac:dyDescent="0.45">
      <c r="A1" s="37" t="s">
        <v>171</v>
      </c>
      <c r="B1" s="37"/>
      <c r="C1" s="37"/>
      <c r="D1" s="37"/>
      <c r="E1" s="37"/>
    </row>
    <row r="2" spans="1:5" x14ac:dyDescent="0.45">
      <c r="E2" s="10" t="s">
        <v>182</v>
      </c>
    </row>
    <row r="3" spans="1:5" x14ac:dyDescent="0.45">
      <c r="A3" s="6" t="s">
        <v>172</v>
      </c>
      <c r="B3" s="6" t="s">
        <v>173</v>
      </c>
      <c r="C3" s="6" t="s">
        <v>174</v>
      </c>
      <c r="D3" s="6" t="s">
        <v>175</v>
      </c>
      <c r="E3" s="6" t="s">
        <v>176</v>
      </c>
    </row>
    <row r="4" spans="1:5" x14ac:dyDescent="0.45">
      <c r="A4" s="6" t="s">
        <v>177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45">
      <c r="A5" s="6" t="s">
        <v>178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45">
      <c r="A6" s="6" t="s">
        <v>179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45">
      <c r="A7" s="6" t="s">
        <v>180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45">
      <c r="A8" s="6" t="s">
        <v>181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2025-07-01T00:29:57Z</dcterms:modified>
</cp:coreProperties>
</file>