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689fed72fd8adc2/바탕 화면/길벗컴활2급통합/기출/"/>
    </mc:Choice>
  </mc:AlternateContent>
  <xr:revisionPtr revIDLastSave="208" documentId="13_ncr:1_{D668D42B-A6AD-4899-903B-048C57738E30}" xr6:coauthVersionLast="47" xr6:coauthVersionMax="47" xr10:uidLastSave="{6FFDA187-6A2B-4BB7-9443-EDC1B931719F}"/>
  <bookViews>
    <workbookView xWindow="-108" yWindow="-108" windowWidth="23256" windowHeight="12576" firstSheet="1" activeTab="7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12" r:id="rId4"/>
    <sheet name="분석작업-1" sheetId="5" r:id="rId5"/>
    <sheet name="분석작업-2" sheetId="6" r:id="rId6"/>
    <sheet name="매크로작업" sheetId="9" r:id="rId7"/>
    <sheet name="차트작업" sheetId="11" r:id="rId8"/>
  </sheets>
  <definedNames>
    <definedName name="_xlnm._FilterDatabase" localSheetId="2" hidden="1">'기본작업-3'!$A$3:$F$15</definedName>
    <definedName name="_xlnm.Criteria" localSheetId="2">'기본작업-3'!$A$17:$C$18</definedName>
    <definedName name="_xlnm.Extract" localSheetId="2">'기본작업-3'!$A$21:$F$21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2" l="1"/>
  <c r="L5" i="12"/>
  <c r="L6" i="12"/>
  <c r="L7" i="12"/>
  <c r="L8" i="12"/>
  <c r="L9" i="12"/>
  <c r="L10" i="12"/>
  <c r="L11" i="12"/>
  <c r="L3" i="12"/>
  <c r="E5" i="9"/>
  <c r="E6" i="9"/>
  <c r="E7" i="9"/>
  <c r="E8" i="9"/>
  <c r="E9" i="9"/>
  <c r="E10" i="9"/>
  <c r="E4" i="9"/>
  <c r="E28" i="12"/>
  <c r="E29" i="12"/>
  <c r="E30" i="12"/>
  <c r="E31" i="12"/>
  <c r="E32" i="12"/>
  <c r="E33" i="12"/>
  <c r="E34" i="12"/>
  <c r="E35" i="12"/>
  <c r="E27" i="12"/>
  <c r="L25" i="12"/>
  <c r="C16" i="12"/>
  <c r="C17" i="12"/>
  <c r="C18" i="12"/>
  <c r="C19" i="12"/>
  <c r="C20" i="12"/>
  <c r="C21" i="12"/>
  <c r="C22" i="12"/>
  <c r="C23" i="12"/>
  <c r="C15" i="12"/>
  <c r="E11" i="12"/>
  <c r="F5" i="3"/>
  <c r="F6" i="3"/>
  <c r="F7" i="3"/>
  <c r="F8" i="3"/>
  <c r="F9" i="3"/>
  <c r="F10" i="3"/>
  <c r="F11" i="3"/>
  <c r="F12" i="3"/>
  <c r="F13" i="3"/>
  <c r="F14" i="3"/>
  <c r="F15" i="3"/>
  <c r="F4" i="3"/>
  <c r="F6" i="2"/>
  <c r="F7" i="2"/>
  <c r="F8" i="2"/>
  <c r="F9" i="2"/>
  <c r="F10" i="2"/>
  <c r="F11" i="2"/>
  <c r="F12" i="2"/>
  <c r="F13" i="2"/>
  <c r="F5" i="2"/>
</calcChain>
</file>

<file path=xl/sharedStrings.xml><?xml version="1.0" encoding="utf-8"?>
<sst xmlns="http://schemas.openxmlformats.org/spreadsheetml/2006/main" count="322" uniqueCount="254">
  <si>
    <t>거래처 정보 현황</t>
    <phoneticPr fontId="1" type="noConversion"/>
  </si>
  <si>
    <t>수험번호</t>
    <phoneticPr fontId="1" type="noConversion"/>
  </si>
  <si>
    <t>이름</t>
    <phoneticPr fontId="1" type="noConversion"/>
  </si>
  <si>
    <t>곽승우</t>
  </si>
  <si>
    <t>조하온</t>
  </si>
  <si>
    <t>손수아</t>
  </si>
  <si>
    <t>차이윤</t>
  </si>
  <si>
    <t>권종수</t>
    <phoneticPr fontId="1" type="noConversion"/>
  </si>
  <si>
    <t>차해진</t>
    <phoneticPr fontId="1" type="noConversion"/>
  </si>
  <si>
    <t>황진주</t>
    <phoneticPr fontId="1" type="noConversion"/>
  </si>
  <si>
    <t>김원경</t>
    <phoneticPr fontId="1" type="noConversion"/>
  </si>
  <si>
    <t>이상희</t>
    <phoneticPr fontId="1" type="noConversion"/>
  </si>
  <si>
    <t>박은영</t>
    <phoneticPr fontId="1" type="noConversion"/>
  </si>
  <si>
    <t>합격</t>
    <phoneticPr fontId="1" type="noConversion"/>
  </si>
  <si>
    <t>불합격</t>
    <phoneticPr fontId="1" type="noConversion"/>
  </si>
  <si>
    <t>합격여부</t>
    <phoneticPr fontId="1" type="noConversion"/>
  </si>
  <si>
    <t>1과목</t>
    <phoneticPr fontId="1" type="noConversion"/>
  </si>
  <si>
    <t>2과목</t>
    <phoneticPr fontId="1" type="noConversion"/>
  </si>
  <si>
    <t>3과목</t>
    <phoneticPr fontId="1" type="noConversion"/>
  </si>
  <si>
    <t>컴퓨터활용능력 1급 필기 시험 결과</t>
    <phoneticPr fontId="1" type="noConversion"/>
  </si>
  <si>
    <t>구분</t>
    <phoneticPr fontId="1" type="noConversion"/>
  </si>
  <si>
    <t>판매량</t>
    <phoneticPr fontId="1" type="noConversion"/>
  </si>
  <si>
    <t>판매가</t>
    <phoneticPr fontId="1" type="noConversion"/>
  </si>
  <si>
    <t>판매금액</t>
    <phoneticPr fontId="1" type="noConversion"/>
  </si>
  <si>
    <t>상공홈쇼핑 4월 판매현황</t>
    <phoneticPr fontId="1" type="noConversion"/>
  </si>
  <si>
    <t>상품명</t>
    <phoneticPr fontId="1" type="noConversion"/>
  </si>
  <si>
    <t>방송일</t>
    <phoneticPr fontId="1" type="noConversion"/>
  </si>
  <si>
    <t>화장품</t>
    <phoneticPr fontId="1" type="noConversion"/>
  </si>
  <si>
    <t>패션잡화</t>
    <phoneticPr fontId="1" type="noConversion"/>
  </si>
  <si>
    <t>슬림배기팬츠</t>
    <phoneticPr fontId="1" type="noConversion"/>
  </si>
  <si>
    <t>닥터유크림</t>
    <phoneticPr fontId="1" type="noConversion"/>
  </si>
  <si>
    <t>가전제품</t>
    <phoneticPr fontId="1" type="noConversion"/>
  </si>
  <si>
    <t>맑은물정수기</t>
    <phoneticPr fontId="1" type="noConversion"/>
  </si>
  <si>
    <t>니트탑가디건</t>
    <phoneticPr fontId="1" type="noConversion"/>
  </si>
  <si>
    <t>건강식품</t>
    <phoneticPr fontId="1" type="noConversion"/>
  </si>
  <si>
    <t>하루비타민C</t>
    <phoneticPr fontId="1" type="noConversion"/>
  </si>
  <si>
    <t>뉴케어프로틴</t>
    <phoneticPr fontId="1" type="noConversion"/>
  </si>
  <si>
    <t>파워청소기</t>
    <phoneticPr fontId="1" type="noConversion"/>
  </si>
  <si>
    <t>화이트앰플</t>
    <phoneticPr fontId="1" type="noConversion"/>
  </si>
  <si>
    <t>애쉬스윙팬츠</t>
    <phoneticPr fontId="1" type="noConversion"/>
  </si>
  <si>
    <t>프로오메가3</t>
    <phoneticPr fontId="1" type="noConversion"/>
  </si>
  <si>
    <t>달라로얄세럼</t>
    <phoneticPr fontId="1" type="noConversion"/>
  </si>
  <si>
    <t>올두유제조기</t>
    <phoneticPr fontId="1" type="noConversion"/>
  </si>
  <si>
    <t>중등 교원 임용고시 응시현황</t>
    <phoneticPr fontId="1" type="noConversion"/>
  </si>
  <si>
    <t>전공</t>
    <phoneticPr fontId="1" type="noConversion"/>
  </si>
  <si>
    <t>논술</t>
    <phoneticPr fontId="1" type="noConversion"/>
  </si>
  <si>
    <t>가산점</t>
    <phoneticPr fontId="1" type="noConversion"/>
  </si>
  <si>
    <t>총점</t>
    <phoneticPr fontId="1" type="noConversion"/>
  </si>
  <si>
    <t>강진주</t>
  </si>
  <si>
    <t>이청하</t>
  </si>
  <si>
    <t>남윤혁</t>
  </si>
  <si>
    <t>황유나</t>
  </si>
  <si>
    <t>유민종</t>
  </si>
  <si>
    <t>송이슬</t>
    <phoneticPr fontId="1" type="noConversion"/>
  </si>
  <si>
    <t>권지향</t>
    <phoneticPr fontId="1" type="noConversion"/>
  </si>
  <si>
    <t>10대</t>
    <phoneticPr fontId="1" type="noConversion"/>
  </si>
  <si>
    <t>20대</t>
    <phoneticPr fontId="1" type="noConversion"/>
  </si>
  <si>
    <t>30대</t>
    <phoneticPr fontId="1" type="noConversion"/>
  </si>
  <si>
    <t>40대</t>
    <phoneticPr fontId="1" type="noConversion"/>
  </si>
  <si>
    <t>50대</t>
    <phoneticPr fontId="1" type="noConversion"/>
  </si>
  <si>
    <t>(단위 : 만명)</t>
    <phoneticPr fontId="1" type="noConversion"/>
  </si>
  <si>
    <t>사이트명</t>
    <phoneticPr fontId="1" type="noConversion"/>
  </si>
  <si>
    <t>포털D</t>
    <phoneticPr fontId="1" type="noConversion"/>
  </si>
  <si>
    <t>쇼핑W</t>
    <phoneticPr fontId="1" type="noConversion"/>
  </si>
  <si>
    <t>쇼핑G</t>
    <phoneticPr fontId="1" type="noConversion"/>
  </si>
  <si>
    <t>쇼핑T</t>
    <phoneticPr fontId="1" type="noConversion"/>
  </si>
  <si>
    <t>게임C</t>
    <phoneticPr fontId="1" type="noConversion"/>
  </si>
  <si>
    <t>게임B</t>
    <phoneticPr fontId="1" type="noConversion"/>
  </si>
  <si>
    <t>주요 사이트 연령대 현황</t>
    <phoneticPr fontId="1" type="noConversion"/>
  </si>
  <si>
    <t>상공홈쇼핑 주문 현황</t>
    <phoneticPr fontId="1" type="noConversion"/>
  </si>
  <si>
    <t>주문일자</t>
    <phoneticPr fontId="1" type="noConversion"/>
  </si>
  <si>
    <t>제품명</t>
    <phoneticPr fontId="1" type="noConversion"/>
  </si>
  <si>
    <t>구매수량</t>
    <phoneticPr fontId="1" type="noConversion"/>
  </si>
  <si>
    <t>구매금액</t>
    <phoneticPr fontId="1" type="noConversion"/>
  </si>
  <si>
    <t>주문번호</t>
    <phoneticPr fontId="1" type="noConversion"/>
  </si>
  <si>
    <t>회원명</t>
    <phoneticPr fontId="1" type="noConversion"/>
  </si>
  <si>
    <t>회원등급</t>
    <phoneticPr fontId="1" type="noConversion"/>
  </si>
  <si>
    <t>맛있는포기김치</t>
    <phoneticPr fontId="1" type="noConversion"/>
  </si>
  <si>
    <t>올데이티셔츠</t>
    <phoneticPr fontId="1" type="noConversion"/>
  </si>
  <si>
    <t>주렁주렁주얼리</t>
    <phoneticPr fontId="1" type="noConversion"/>
  </si>
  <si>
    <t>썸머텐션팬츠</t>
    <phoneticPr fontId="1" type="noConversion"/>
  </si>
  <si>
    <t>매콤칠리새우</t>
    <phoneticPr fontId="1" type="noConversion"/>
  </si>
  <si>
    <t>릴렉스데님</t>
    <phoneticPr fontId="1" type="noConversion"/>
  </si>
  <si>
    <t>날아스니커즈</t>
    <phoneticPr fontId="1" type="noConversion"/>
  </si>
  <si>
    <t>건강한두유제조기</t>
    <phoneticPr fontId="1" type="noConversion"/>
  </si>
  <si>
    <t>깨끗한화장지</t>
    <phoneticPr fontId="1" type="noConversion"/>
  </si>
  <si>
    <t>시원마사지기</t>
    <phoneticPr fontId="1" type="noConversion"/>
  </si>
  <si>
    <t>포밍욕실세정제</t>
    <phoneticPr fontId="1" type="noConversion"/>
  </si>
  <si>
    <t>신윤오</t>
  </si>
  <si>
    <t>백정안</t>
  </si>
  <si>
    <t>허윤주</t>
  </si>
  <si>
    <t>임상엽</t>
  </si>
  <si>
    <t>권진주</t>
  </si>
  <si>
    <t>서효성</t>
    <phoneticPr fontId="1" type="noConversion"/>
  </si>
  <si>
    <t>주이성</t>
    <phoneticPr fontId="1" type="noConversion"/>
  </si>
  <si>
    <t>최성완</t>
    <phoneticPr fontId="1" type="noConversion"/>
  </si>
  <si>
    <t>김정혜</t>
    <phoneticPr fontId="1" type="noConversion"/>
  </si>
  <si>
    <t>송승현</t>
    <phoneticPr fontId="1" type="noConversion"/>
  </si>
  <si>
    <t>강현준</t>
    <phoneticPr fontId="1" type="noConversion"/>
  </si>
  <si>
    <t>우리백화점</t>
    <phoneticPr fontId="1" type="noConversion"/>
  </si>
  <si>
    <t>한국백화점</t>
    <phoneticPr fontId="1" type="noConversion"/>
  </si>
  <si>
    <t>대한백화점</t>
    <phoneticPr fontId="1" type="noConversion"/>
  </si>
  <si>
    <t>유명백화점</t>
    <phoneticPr fontId="1" type="noConversion"/>
  </si>
  <si>
    <t>하나백화점</t>
    <phoneticPr fontId="1" type="noConversion"/>
  </si>
  <si>
    <t>명성마트</t>
    <phoneticPr fontId="1" type="noConversion"/>
  </si>
  <si>
    <t>유진마트</t>
    <phoneticPr fontId="1" type="noConversion"/>
  </si>
  <si>
    <t>성운마트</t>
    <phoneticPr fontId="1" type="noConversion"/>
  </si>
  <si>
    <t>대청마트</t>
    <phoneticPr fontId="1" type="noConversion"/>
  </si>
  <si>
    <t>무한마트</t>
    <phoneticPr fontId="1" type="noConversion"/>
  </si>
  <si>
    <t>식당</t>
    <phoneticPr fontId="1" type="noConversion"/>
  </si>
  <si>
    <t>생활</t>
    <phoneticPr fontId="1" type="noConversion"/>
  </si>
  <si>
    <t>지점</t>
    <phoneticPr fontId="1" type="noConversion"/>
  </si>
  <si>
    <t>패션</t>
    <phoneticPr fontId="1" type="noConversion"/>
  </si>
  <si>
    <t>[표2] 마트별 매장 운영 현황</t>
    <phoneticPr fontId="1" type="noConversion"/>
  </si>
  <si>
    <t>[표1] 백화점별 매장 운영 현황</t>
    <phoneticPr fontId="1" type="noConversion"/>
  </si>
  <si>
    <t>[표3] 지점별 매장 운영 현황</t>
    <phoneticPr fontId="1" type="noConversion"/>
  </si>
  <si>
    <t>미응시</t>
    <phoneticPr fontId="1" type="noConversion"/>
  </si>
  <si>
    <t>[표1]</t>
  </si>
  <si>
    <t>4월</t>
    <phoneticPr fontId="1" type="noConversion"/>
  </si>
  <si>
    <t>5월</t>
    <phoneticPr fontId="1" type="noConversion"/>
  </si>
  <si>
    <t>6월</t>
    <phoneticPr fontId="1" type="noConversion"/>
  </si>
  <si>
    <t>사원별 판매 실적</t>
    <phoneticPr fontId="1" type="noConversion"/>
  </si>
  <si>
    <t>사원코드</t>
    <phoneticPr fontId="1" type="noConversion"/>
  </si>
  <si>
    <t>부서</t>
    <phoneticPr fontId="1" type="noConversion"/>
  </si>
  <si>
    <t>영업1팀</t>
    <phoneticPr fontId="1" type="noConversion"/>
  </si>
  <si>
    <t>DS-351</t>
    <phoneticPr fontId="1" type="noConversion"/>
  </si>
  <si>
    <t>DS-932</t>
    <phoneticPr fontId="1" type="noConversion"/>
  </si>
  <si>
    <t>DS-667</t>
    <phoneticPr fontId="1" type="noConversion"/>
  </si>
  <si>
    <t>DS-804</t>
    <phoneticPr fontId="1" type="noConversion"/>
  </si>
  <si>
    <t>DS-272</t>
    <phoneticPr fontId="1" type="noConversion"/>
  </si>
  <si>
    <t>DS-683</t>
    <phoneticPr fontId="1" type="noConversion"/>
  </si>
  <si>
    <t>DS-550</t>
    <phoneticPr fontId="1" type="noConversion"/>
  </si>
  <si>
    <t>DS-964</t>
    <phoneticPr fontId="1" type="noConversion"/>
  </si>
  <si>
    <t>영업2팀</t>
    <phoneticPr fontId="1" type="noConversion"/>
  </si>
  <si>
    <t>[표2]</t>
    <phoneticPr fontId="1" type="noConversion"/>
  </si>
  <si>
    <t>K리그 순위</t>
    <phoneticPr fontId="1" type="noConversion"/>
  </si>
  <si>
    <t>승</t>
    <phoneticPr fontId="1" type="noConversion"/>
  </si>
  <si>
    <t>무</t>
    <phoneticPr fontId="1" type="noConversion"/>
  </si>
  <si>
    <t>패</t>
    <phoneticPr fontId="1" type="noConversion"/>
  </si>
  <si>
    <t>승점</t>
    <phoneticPr fontId="1" type="noConversion"/>
  </si>
  <si>
    <t>구단명</t>
    <phoneticPr fontId="1" type="noConversion"/>
  </si>
  <si>
    <t>전북FC</t>
    <phoneticPr fontId="1" type="noConversion"/>
  </si>
  <si>
    <t>울산FC</t>
    <phoneticPr fontId="1" type="noConversion"/>
  </si>
  <si>
    <t>서울FC</t>
    <phoneticPr fontId="1" type="noConversion"/>
  </si>
  <si>
    <t>포항FC</t>
    <phoneticPr fontId="1" type="noConversion"/>
  </si>
  <si>
    <t>대구FC</t>
    <phoneticPr fontId="1" type="noConversion"/>
  </si>
  <si>
    <t>강원FC</t>
    <phoneticPr fontId="1" type="noConversion"/>
  </si>
  <si>
    <t>상주FC</t>
    <phoneticPr fontId="1" type="noConversion"/>
  </si>
  <si>
    <t>수원FC</t>
    <phoneticPr fontId="1" type="noConversion"/>
  </si>
  <si>
    <t>인천FC</t>
    <phoneticPr fontId="1" type="noConversion"/>
  </si>
  <si>
    <t>최종결과</t>
    <phoneticPr fontId="1" type="noConversion"/>
  </si>
  <si>
    <t>신입사원 관리</t>
    <phoneticPr fontId="1" type="noConversion"/>
  </si>
  <si>
    <t>사원명</t>
    <phoneticPr fontId="1" type="noConversion"/>
  </si>
  <si>
    <t>임시코드</t>
    <phoneticPr fontId="1" type="noConversion"/>
  </si>
  <si>
    <t>코드</t>
    <phoneticPr fontId="1" type="noConversion"/>
  </si>
  <si>
    <t>안범준</t>
  </si>
  <si>
    <t>신승윤</t>
  </si>
  <si>
    <t>양이윤</t>
  </si>
  <si>
    <t>조수연</t>
  </si>
  <si>
    <t>문정은</t>
  </si>
  <si>
    <t>박대인</t>
  </si>
  <si>
    <t>전윤주</t>
  </si>
  <si>
    <t>이아현</t>
    <phoneticPr fontId="1" type="noConversion"/>
  </si>
  <si>
    <t>planning</t>
    <phoneticPr fontId="1" type="noConversion"/>
  </si>
  <si>
    <t>logistics</t>
    <phoneticPr fontId="1" type="noConversion"/>
  </si>
  <si>
    <t>sales</t>
    <phoneticPr fontId="1" type="noConversion"/>
  </si>
  <si>
    <t>finance</t>
    <phoneticPr fontId="1" type="noConversion"/>
  </si>
  <si>
    <t>부서명</t>
    <phoneticPr fontId="1" type="noConversion"/>
  </si>
  <si>
    <t>p</t>
    <phoneticPr fontId="1" type="noConversion"/>
  </si>
  <si>
    <t>l</t>
    <phoneticPr fontId="1" type="noConversion"/>
  </si>
  <si>
    <t>s</t>
    <phoneticPr fontId="1" type="noConversion"/>
  </si>
  <si>
    <t>f</t>
    <phoneticPr fontId="1" type="noConversion"/>
  </si>
  <si>
    <t>p58482</t>
    <phoneticPr fontId="1" type="noConversion"/>
  </si>
  <si>
    <t>p20079</t>
    <phoneticPr fontId="1" type="noConversion"/>
  </si>
  <si>
    <t>l93647</t>
    <phoneticPr fontId="1" type="noConversion"/>
  </si>
  <si>
    <t>l10663</t>
    <phoneticPr fontId="1" type="noConversion"/>
  </si>
  <si>
    <t>f40175</t>
    <phoneticPr fontId="1" type="noConversion"/>
  </si>
  <si>
    <t>f38466</t>
    <phoneticPr fontId="1" type="noConversion"/>
  </si>
  <si>
    <t>s67168</t>
    <phoneticPr fontId="1" type="noConversion"/>
  </si>
  <si>
    <t>s75801</t>
    <phoneticPr fontId="1" type="noConversion"/>
  </si>
  <si>
    <t>[표4]</t>
    <phoneticPr fontId="1" type="noConversion"/>
  </si>
  <si>
    <t>김은소</t>
    <phoneticPr fontId="1" type="noConversion"/>
  </si>
  <si>
    <t>p82011</t>
    <phoneticPr fontId="1" type="noConversion"/>
  </si>
  <si>
    <t>제품출고 현황</t>
    <phoneticPr fontId="1" type="noConversion"/>
  </si>
  <si>
    <t>출고가</t>
    <phoneticPr fontId="1" type="noConversion"/>
  </si>
  <si>
    <t>출고량</t>
    <phoneticPr fontId="1" type="noConversion"/>
  </si>
  <si>
    <t>출고일자</t>
    <phoneticPr fontId="1" type="noConversion"/>
  </si>
  <si>
    <t>청바지</t>
    <phoneticPr fontId="1" type="noConversion"/>
  </si>
  <si>
    <t>면바지</t>
    <phoneticPr fontId="1" type="noConversion"/>
  </si>
  <si>
    <t>원피스</t>
    <phoneticPr fontId="1" type="noConversion"/>
  </si>
  <si>
    <t>스커트</t>
    <phoneticPr fontId="1" type="noConversion"/>
  </si>
  <si>
    <t>모자</t>
    <phoneticPr fontId="1" type="noConversion"/>
  </si>
  <si>
    <t>운동화</t>
    <phoneticPr fontId="1" type="noConversion"/>
  </si>
  <si>
    <t>스니커즈</t>
    <phoneticPr fontId="1" type="noConversion"/>
  </si>
  <si>
    <t>구두</t>
    <phoneticPr fontId="1" type="noConversion"/>
  </si>
  <si>
    <t>제품</t>
    <phoneticPr fontId="1" type="noConversion"/>
  </si>
  <si>
    <t>지갑</t>
    <phoneticPr fontId="1" type="noConversion"/>
  </si>
  <si>
    <t>벨트</t>
    <phoneticPr fontId="1" type="noConversion"/>
  </si>
  <si>
    <t>[표5]</t>
    <phoneticPr fontId="1" type="noConversion"/>
  </si>
  <si>
    <t>날짜</t>
    <phoneticPr fontId="1" type="noConversion"/>
  </si>
  <si>
    <t>일기예보 현황</t>
    <phoneticPr fontId="1" type="noConversion"/>
  </si>
  <si>
    <t>최저</t>
    <phoneticPr fontId="1" type="noConversion"/>
  </si>
  <si>
    <t>최고</t>
    <phoneticPr fontId="1" type="noConversion"/>
  </si>
  <si>
    <t>강수량</t>
    <phoneticPr fontId="1" type="noConversion"/>
  </si>
  <si>
    <t>4월2일</t>
  </si>
  <si>
    <t>4월8일</t>
  </si>
  <si>
    <t>4월16일</t>
  </si>
  <si>
    <t>나들이</t>
    <phoneticPr fontId="1" type="noConversion"/>
  </si>
  <si>
    <t>&lt;부서코드표&gt;</t>
    <phoneticPr fontId="1" type="noConversion"/>
  </si>
  <si>
    <t>구분코드</t>
    <phoneticPr fontId="1" type="noConversion"/>
  </si>
  <si>
    <t>응시자</t>
    <phoneticPr fontId="1" type="noConversion"/>
  </si>
  <si>
    <t>영업1팀 4월, 5월 평균 실적 차이</t>
    <phoneticPr fontId="1" type="noConversion"/>
  </si>
  <si>
    <t>빈도가 가장 높은 제품 수</t>
    <phoneticPr fontId="1" type="noConversion"/>
  </si>
  <si>
    <t>골드</t>
    <phoneticPr fontId="1" type="noConversion"/>
  </si>
  <si>
    <t>실버</t>
    <phoneticPr fontId="1" type="noConversion"/>
  </si>
  <si>
    <t>브론즈</t>
    <phoneticPr fontId="1" type="noConversion"/>
  </si>
  <si>
    <t>[표3]</t>
    <phoneticPr fontId="1" type="noConversion"/>
  </si>
  <si>
    <t>거래처코드</t>
    <phoneticPr fontId="1" type="noConversion"/>
  </si>
  <si>
    <t>거래처명</t>
    <phoneticPr fontId="1" type="noConversion"/>
  </si>
  <si>
    <t>거래량</t>
    <phoneticPr fontId="1" type="noConversion"/>
  </si>
  <si>
    <t>거래금액</t>
    <phoneticPr fontId="1" type="noConversion"/>
  </si>
  <si>
    <t>반품량</t>
    <phoneticPr fontId="1" type="noConversion"/>
  </si>
  <si>
    <t>반품비율</t>
    <phoneticPr fontId="1" type="noConversion"/>
  </si>
  <si>
    <t>sw-32</t>
    <phoneticPr fontId="1" type="noConversion"/>
  </si>
  <si>
    <t>hg-50</t>
    <phoneticPr fontId="1" type="noConversion"/>
  </si>
  <si>
    <t>kc-97</t>
    <phoneticPr fontId="1" type="noConversion"/>
  </si>
  <si>
    <t>pe-53</t>
    <phoneticPr fontId="1" type="noConversion"/>
  </si>
  <si>
    <t>sm-18</t>
    <phoneticPr fontId="1" type="noConversion"/>
  </si>
  <si>
    <t>그린산업</t>
    <phoneticPr fontId="1" type="noConversion"/>
  </si>
  <si>
    <t>튼튼실업</t>
    <phoneticPr fontId="1" type="noConversion"/>
  </si>
  <si>
    <t>해피산업</t>
    <phoneticPr fontId="1" type="noConversion"/>
  </si>
  <si>
    <t>한국실업</t>
    <phoneticPr fontId="1" type="noConversion"/>
  </si>
  <si>
    <t>국민산업</t>
    <phoneticPr fontId="1" type="noConversion"/>
  </si>
  <si>
    <t>平均</t>
    <phoneticPr fontId="1" type="noConversion"/>
  </si>
  <si>
    <t>&gt;=1000</t>
    <phoneticPr fontId="1" type="noConversion"/>
  </si>
  <si>
    <t>&lt;=1500</t>
    <phoneticPr fontId="1" type="noConversion"/>
  </si>
  <si>
    <t>총합계</t>
  </si>
  <si>
    <t>3월</t>
  </si>
  <si>
    <t>4월</t>
  </si>
  <si>
    <t>5월</t>
  </si>
  <si>
    <t>6월</t>
  </si>
  <si>
    <t>골드</t>
  </si>
  <si>
    <t>브론즈</t>
  </si>
  <si>
    <t>실버</t>
  </si>
  <si>
    <t>합계 : 구매수량</t>
  </si>
  <si>
    <t>전체 합계 : 구매수량</t>
  </si>
  <si>
    <t>전체 합계 : 구매금액</t>
  </si>
  <si>
    <t>합계 : 구매금액</t>
  </si>
  <si>
    <t>회원등급</t>
  </si>
  <si>
    <t>개월(주문일자)</t>
  </si>
  <si>
    <t>값</t>
  </si>
  <si>
    <t>&gt;=2024-04-15</t>
    <phoneticPr fontId="1" type="noConversion"/>
  </si>
  <si>
    <t>*백화점</t>
    <phoneticPr fontId="1" type="noConversion"/>
  </si>
  <si>
    <t>*마트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</si>
</sst>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&quot;만원&quot;"/>
    <numFmt numFmtId="177" formatCode="0.00&quot;점&quot;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6"/>
      <color rgb="FF0070C0"/>
      <name val="맑은 고딕"/>
      <family val="3"/>
      <charset val="129"/>
      <scheme val="minor"/>
    </font>
    <font>
      <sz val="11"/>
      <color rgb="FFFFFF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41" fontId="0" fillId="0" borderId="0" xfId="1" applyFont="1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2" fillId="0" borderId="1" xfId="2" applyBorder="1" applyAlignment="1">
      <alignment horizontal="center" vertical="center"/>
    </xf>
    <xf numFmtId="0" fontId="2" fillId="2" borderId="1" xfId="2" applyFill="1" applyBorder="1" applyAlignment="1">
      <alignment horizontal="center" vertical="center"/>
    </xf>
    <xf numFmtId="176" fontId="0" fillId="0" borderId="0" xfId="1" applyNumberFormat="1" applyFont="1" applyAlignment="1">
      <alignment horizontal="center" vertical="center"/>
    </xf>
    <xf numFmtId="0" fontId="6" fillId="3" borderId="1" xfId="3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8" fillId="4" borderId="1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 shrinkToFit="1"/>
    </xf>
    <xf numFmtId="0" fontId="6" fillId="3" borderId="1" xfId="3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">
    <cellStyle name="강조색2" xfId="3" builtinId="33"/>
    <cellStyle name="쉼표 [0]" xfId="1" builtinId="6"/>
    <cellStyle name="표준" xfId="0" builtinId="0"/>
    <cellStyle name="표준 9" xfId="2" xr:uid="{822A74F7-3940-49EC-993D-7B547A790D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주요 사이트 연령대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20대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차트작업!$C$4:$C$9</c15:sqref>
                  </c15:fullRef>
                </c:ext>
              </c:extLst>
              <c:f>차트작업!$C$5:$C$9</c:f>
              <c:numCache>
                <c:formatCode>General</c:formatCode>
                <c:ptCount val="5"/>
                <c:pt idx="0">
                  <c:v>288</c:v>
                </c:pt>
                <c:pt idx="1">
                  <c:v>249</c:v>
                </c:pt>
                <c:pt idx="2">
                  <c:v>271</c:v>
                </c:pt>
                <c:pt idx="3">
                  <c:v>295</c:v>
                </c:pt>
                <c:pt idx="4">
                  <c:v>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89-4974-A742-395D205200A5}"/>
            </c:ext>
          </c:extLst>
        </c:ser>
        <c:ser>
          <c:idx val="2"/>
          <c:order val="1"/>
          <c:tx>
            <c:strRef>
              <c:f>차트작업!$D$3</c:f>
              <c:strCache>
                <c:ptCount val="1"/>
                <c:pt idx="0">
                  <c:v>30대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차트작업!$D$4:$D$9</c15:sqref>
                  </c15:fullRef>
                </c:ext>
              </c:extLst>
              <c:f>차트작업!$D$5:$D$9</c:f>
              <c:numCache>
                <c:formatCode>General</c:formatCode>
                <c:ptCount val="5"/>
                <c:pt idx="0">
                  <c:v>175</c:v>
                </c:pt>
                <c:pt idx="1">
                  <c:v>181</c:v>
                </c:pt>
                <c:pt idx="2">
                  <c:v>156</c:v>
                </c:pt>
                <c:pt idx="3">
                  <c:v>188</c:v>
                </c:pt>
                <c:pt idx="4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89-4974-A742-395D205200A5}"/>
            </c:ext>
          </c:extLst>
        </c:ser>
        <c:ser>
          <c:idx val="3"/>
          <c:order val="2"/>
          <c:tx>
            <c:strRef>
              <c:f>차트작업!$E$3</c:f>
              <c:strCache>
                <c:ptCount val="1"/>
                <c:pt idx="0">
                  <c:v>40대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차트작업!$A$4:$A$9</c15:sqref>
                  </c15:fullRef>
                </c:ext>
              </c:extLst>
              <c:f>차트작업!$A$5:$A$9</c:f>
              <c:strCache>
                <c:ptCount val="5"/>
                <c:pt idx="0">
                  <c:v>쇼핑T</c:v>
                </c:pt>
                <c:pt idx="1">
                  <c:v>게임C</c:v>
                </c:pt>
                <c:pt idx="2">
                  <c:v>게임B</c:v>
                </c:pt>
                <c:pt idx="3">
                  <c:v>쇼핑G</c:v>
                </c:pt>
                <c:pt idx="4">
                  <c:v>쇼핑W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차트작업!$E$4:$E$9</c15:sqref>
                  </c15:fullRef>
                </c:ext>
              </c:extLst>
              <c:f>차트작업!$E$5:$E$9</c:f>
              <c:numCache>
                <c:formatCode>General</c:formatCode>
                <c:ptCount val="5"/>
                <c:pt idx="0">
                  <c:v>131</c:v>
                </c:pt>
                <c:pt idx="1">
                  <c:v>100</c:v>
                </c:pt>
                <c:pt idx="2">
                  <c:v>108</c:v>
                </c:pt>
                <c:pt idx="3">
                  <c:v>81</c:v>
                </c:pt>
                <c:pt idx="4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A9-4AE0-BB6E-01654E37A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2573376"/>
        <c:axId val="442573792"/>
      </c:barChart>
      <c:catAx>
        <c:axId val="442573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792"/>
        <c:crosses val="autoZero"/>
        <c:auto val="1"/>
        <c:lblAlgn val="ctr"/>
        <c:lblOffset val="100"/>
        <c:noMultiLvlLbl val="0"/>
      </c:catAx>
      <c:valAx>
        <c:axId val="44257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2573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38100</xdr:colOff>
          <xdr:row>2</xdr:row>
          <xdr:rowOff>22860</xdr:rowOff>
        </xdr:from>
        <xdr:to>
          <xdr:col>6</xdr:col>
          <xdr:colOff>632460</xdr:colOff>
          <xdr:row>3</xdr:row>
          <xdr:rowOff>175260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38100</xdr:colOff>
      <xdr:row>4</xdr:row>
      <xdr:rowOff>30480</xdr:rowOff>
    </xdr:from>
    <xdr:to>
      <xdr:col>6</xdr:col>
      <xdr:colOff>647700</xdr:colOff>
      <xdr:row>6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B11912C-84F9-8B79-7456-624C6C627C1E}"/>
            </a:ext>
          </a:extLst>
        </xdr:cNvPr>
        <xdr:cNvSpPr/>
      </xdr:nvSpPr>
      <xdr:spPr>
        <a:xfrm>
          <a:off x="3817620" y="960120"/>
          <a:ext cx="609600" cy="41148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DB0C0D04-43DD-4A4F-B884-0E8A50B99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진효정" refreshedDate="46055.435894675924" createdVersion="8" refreshedVersion="8" minRefreshableVersion="3" recordCount="11" xr:uid="{43ADF50D-F85C-45EB-8187-E80733AB15DC}">
  <cacheSource type="worksheet">
    <worksheetSource ref="A3:G14" sheet="분석작업-1"/>
  </cacheSource>
  <cacheFields count="8">
    <cacheField name="주문번호" numFmtId="0">
      <sharedItems containsSemiMixedTypes="0" containsString="0" containsNumber="1" containsInteger="1" minValue="20345180" maxValue="97145045"/>
    </cacheField>
    <cacheField name="주문일자" numFmtId="14">
      <sharedItems containsSemiMixedTypes="0" containsNonDate="0" containsDate="1" containsString="0" minDate="2024-03-05T00:00:00" maxDate="2024-06-23T00:00:00" count="11">
        <d v="2024-03-05T00:00:00"/>
        <d v="2024-03-12T00:00:00"/>
        <d v="2024-04-09T00:00:00"/>
        <d v="2024-04-17T00:00:00"/>
        <d v="2024-04-26T00:00:00"/>
        <d v="2024-05-07T00:00:00"/>
        <d v="2024-05-16T00:00:00"/>
        <d v="2024-05-30T00:00:00"/>
        <d v="2024-06-08T00:00:00"/>
        <d v="2024-06-19T00:00:00"/>
        <d v="2024-06-22T00:00:00"/>
      </sharedItems>
      <fieldGroup par="7"/>
    </cacheField>
    <cacheField name="회원명" numFmtId="0">
      <sharedItems/>
    </cacheField>
    <cacheField name="회원등급" numFmtId="0">
      <sharedItems count="3">
        <s v="브론즈"/>
        <s v="실버"/>
        <s v="골드"/>
      </sharedItems>
    </cacheField>
    <cacheField name="제품명" numFmtId="0">
      <sharedItems/>
    </cacheField>
    <cacheField name="구매수량" numFmtId="0">
      <sharedItems containsSemiMixedTypes="0" containsString="0" containsNumber="1" containsInteger="1" minValue="1" maxValue="5"/>
    </cacheField>
    <cacheField name="구매금액" numFmtId="41">
      <sharedItems containsSemiMixedTypes="0" containsString="0" containsNumber="1" containsInteger="1" minValue="10600" maxValue="226800"/>
    </cacheField>
    <cacheField name="개월(주문일자)" numFmtId="0" databaseField="0">
      <fieldGroup base="1">
        <rangePr groupBy="months" startDate="2024-03-05T00:00:00" endDate="2024-06-23T00:00:00"/>
        <groupItems count="14">
          <s v="&lt;2024-03-05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4-06-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">
  <r>
    <n v="20345180"/>
    <x v="0"/>
    <s v="서효성"/>
    <x v="0"/>
    <s v="맛있는포기김치"/>
    <n v="4"/>
    <n v="66400"/>
  </r>
  <r>
    <n v="25340699"/>
    <x v="1"/>
    <s v="주이성"/>
    <x v="1"/>
    <s v="올데이티셔츠"/>
    <n v="3"/>
    <n v="96000"/>
  </r>
  <r>
    <n v="31785268"/>
    <x v="2"/>
    <s v="임상엽"/>
    <x v="2"/>
    <s v="주렁주렁주얼리"/>
    <n v="2"/>
    <n v="199800"/>
  </r>
  <r>
    <n v="37856884"/>
    <x v="3"/>
    <s v="허윤주"/>
    <x v="0"/>
    <s v="썸머텐션팬츠"/>
    <n v="4"/>
    <n v="170000"/>
  </r>
  <r>
    <n v="47306722"/>
    <x v="4"/>
    <s v="백정안"/>
    <x v="1"/>
    <s v="매콤칠리새우"/>
    <n v="5"/>
    <n v="58000"/>
  </r>
  <r>
    <n v="47689033"/>
    <x v="5"/>
    <s v="최성완"/>
    <x v="0"/>
    <s v="릴렉스데님"/>
    <n v="3"/>
    <n v="105300"/>
  </r>
  <r>
    <n v="51437891"/>
    <x v="6"/>
    <s v="김정혜"/>
    <x v="2"/>
    <s v="날아스니커즈"/>
    <n v="4"/>
    <n v="226800"/>
  </r>
  <r>
    <n v="67411029"/>
    <x v="7"/>
    <s v="송승현"/>
    <x v="1"/>
    <s v="건강한두유제조기"/>
    <n v="1"/>
    <n v="135000"/>
  </r>
  <r>
    <n v="74893056"/>
    <x v="8"/>
    <s v="신윤오"/>
    <x v="0"/>
    <s v="깨끗한화장지"/>
    <n v="3"/>
    <n v="50400"/>
  </r>
  <r>
    <n v="89620367"/>
    <x v="9"/>
    <s v="권진주"/>
    <x v="0"/>
    <s v="시원마사지기"/>
    <n v="1"/>
    <n v="110000"/>
  </r>
  <r>
    <n v="97145045"/>
    <x v="10"/>
    <s v="강현준"/>
    <x v="2"/>
    <s v="포밍욕실세정제"/>
    <n v="2"/>
    <n v="106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E1F0887-EE5A-4A84-974F-7CD22D57FC8E}" name="피벗 테이블1" cacheId="0" dataOnRows="1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18:F33" firstHeaderRow="1" firstDataRow="2" firstDataCol="2"/>
  <pivotFields count="8">
    <pivotField compact="0" showAll="0"/>
    <pivotField compact="0" numFmtId="14" showAl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compact="0" showAll="0"/>
    <pivotField axis="axisCol" compact="0" showAll="0">
      <items count="4">
        <item x="2"/>
        <item x="0"/>
        <item x="1"/>
        <item t="default"/>
      </items>
    </pivotField>
    <pivotField compact="0" showAll="0"/>
    <pivotField dataField="1" compact="0" showAll="0"/>
    <pivotField dataField="1" compact="0" numFmtId="41" showAll="0"/>
    <pivotField axis="axisRow" compact="0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</pivotFields>
  <rowFields count="2">
    <field x="7"/>
    <field x="-2"/>
  </rowFields>
  <rowItems count="14">
    <i>
      <x v="3"/>
    </i>
    <i r="1">
      <x/>
    </i>
    <i r="1" i="1">
      <x v="1"/>
    </i>
    <i>
      <x v="4"/>
    </i>
    <i r="1">
      <x/>
    </i>
    <i r="1" i="1">
      <x v="1"/>
    </i>
    <i>
      <x v="5"/>
    </i>
    <i r="1">
      <x/>
    </i>
    <i r="1" i="1">
      <x v="1"/>
    </i>
    <i>
      <x v="6"/>
    </i>
    <i r="1">
      <x/>
    </i>
    <i r="1" i="1">
      <x v="1"/>
    </i>
    <i t="grand">
      <x/>
    </i>
    <i t="grand" i="1">
      <x/>
    </i>
  </rowItems>
  <colFields count="1">
    <field x="3"/>
  </colFields>
  <colItems count="4">
    <i>
      <x/>
    </i>
    <i>
      <x v="1"/>
    </i>
    <i>
      <x v="2"/>
    </i>
    <i t="grand">
      <x/>
    </i>
  </colItems>
  <dataFields count="2">
    <dataField name="합계 : 구매수량" fld="5" baseField="0" baseItem="0"/>
    <dataField name="합계 : 구매금액" fld="6" baseField="0" baseItem="0" numFmtId="41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8"/>
  <sheetViews>
    <sheetView workbookViewId="0">
      <selection activeCell="F9" sqref="F9"/>
    </sheetView>
  </sheetViews>
  <sheetFormatPr defaultRowHeight="17.399999999999999" x14ac:dyDescent="0.4"/>
  <cols>
    <col min="1" max="1" width="10.3984375" bestFit="1" customWidth="1"/>
    <col min="4" max="4" width="9.296875" bestFit="1" customWidth="1"/>
  </cols>
  <sheetData>
    <row r="1" spans="1:6" x14ac:dyDescent="0.4">
      <c r="A1" t="s">
        <v>0</v>
      </c>
    </row>
    <row r="3" spans="1:6" x14ac:dyDescent="0.4">
      <c r="A3" s="2" t="s">
        <v>217</v>
      </c>
      <c r="B3" s="2" t="s">
        <v>218</v>
      </c>
      <c r="C3" s="2" t="s">
        <v>219</v>
      </c>
      <c r="D3" s="2" t="s">
        <v>220</v>
      </c>
      <c r="E3" s="2" t="s">
        <v>221</v>
      </c>
      <c r="F3" s="2" t="s">
        <v>222</v>
      </c>
    </row>
    <row r="4" spans="1:6" x14ac:dyDescent="0.4">
      <c r="A4" s="2" t="s">
        <v>223</v>
      </c>
      <c r="B4" s="2" t="s">
        <v>228</v>
      </c>
      <c r="C4" s="1">
        <v>5200</v>
      </c>
      <c r="D4" s="14">
        <v>738</v>
      </c>
      <c r="E4" s="2">
        <v>68</v>
      </c>
      <c r="F4" s="3">
        <v>1.3100000000000001E-2</v>
      </c>
    </row>
    <row r="5" spans="1:6" x14ac:dyDescent="0.4">
      <c r="A5" s="2" t="s">
        <v>224</v>
      </c>
      <c r="B5" s="2" t="s">
        <v>229</v>
      </c>
      <c r="C5" s="1">
        <v>2750</v>
      </c>
      <c r="D5" s="14">
        <v>391</v>
      </c>
      <c r="E5" s="2">
        <v>37</v>
      </c>
      <c r="F5" s="3">
        <v>1.35E-2</v>
      </c>
    </row>
    <row r="6" spans="1:6" x14ac:dyDescent="0.4">
      <c r="A6" s="2" t="s">
        <v>225</v>
      </c>
      <c r="B6" s="2" t="s">
        <v>230</v>
      </c>
      <c r="C6" s="1">
        <v>4820</v>
      </c>
      <c r="D6" s="14">
        <v>684</v>
      </c>
      <c r="E6" s="2">
        <v>159</v>
      </c>
      <c r="F6" s="3">
        <v>3.3099999999999997E-2</v>
      </c>
    </row>
    <row r="7" spans="1:6" x14ac:dyDescent="0.4">
      <c r="A7" s="2" t="s">
        <v>226</v>
      </c>
      <c r="B7" s="2" t="s">
        <v>231</v>
      </c>
      <c r="C7" s="1">
        <v>3990</v>
      </c>
      <c r="D7" s="14">
        <v>569</v>
      </c>
      <c r="E7" s="2">
        <v>81</v>
      </c>
      <c r="F7" s="3">
        <v>2.0299999999999999E-2</v>
      </c>
    </row>
    <row r="8" spans="1:6" x14ac:dyDescent="0.4">
      <c r="A8" s="2" t="s">
        <v>227</v>
      </c>
      <c r="B8" s="2" t="s">
        <v>232</v>
      </c>
      <c r="C8" s="1">
        <v>6440</v>
      </c>
      <c r="D8" s="14">
        <v>914</v>
      </c>
      <c r="E8" s="2">
        <v>152</v>
      </c>
      <c r="F8" s="3">
        <v>2.3599999999999999E-2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4"/>
  <sheetViews>
    <sheetView workbookViewId="0">
      <selection sqref="A1:G1"/>
    </sheetView>
  </sheetViews>
  <sheetFormatPr defaultRowHeight="17.399999999999999" x14ac:dyDescent="0.4"/>
  <cols>
    <col min="1" max="1" width="9.19921875" bestFit="1" customWidth="1"/>
  </cols>
  <sheetData>
    <row r="1" spans="1:7" ht="25.2" x14ac:dyDescent="0.4">
      <c r="A1" s="23" t="s">
        <v>19</v>
      </c>
      <c r="B1" s="23"/>
      <c r="C1" s="23"/>
      <c r="D1" s="23"/>
      <c r="E1" s="23"/>
      <c r="F1" s="23"/>
      <c r="G1" s="23"/>
    </row>
    <row r="3" spans="1:7" x14ac:dyDescent="0.4">
      <c r="A3" s="24" t="s">
        <v>1</v>
      </c>
      <c r="B3" s="24" t="s">
        <v>2</v>
      </c>
      <c r="C3" s="24" t="s">
        <v>20</v>
      </c>
      <c r="D3" s="24"/>
      <c r="E3" s="24"/>
      <c r="F3" s="24" t="s">
        <v>233</v>
      </c>
      <c r="G3" s="24" t="s">
        <v>15</v>
      </c>
    </row>
    <row r="4" spans="1:7" x14ac:dyDescent="0.4">
      <c r="A4" s="24"/>
      <c r="B4" s="24"/>
      <c r="C4" s="15" t="s">
        <v>16</v>
      </c>
      <c r="D4" s="15" t="s">
        <v>17</v>
      </c>
      <c r="E4" s="15" t="s">
        <v>18</v>
      </c>
      <c r="F4" s="24"/>
      <c r="G4" s="24"/>
    </row>
    <row r="5" spans="1:7" x14ac:dyDescent="0.4">
      <c r="A5" s="4">
        <v>11110231</v>
      </c>
      <c r="B5" s="4" t="s">
        <v>7</v>
      </c>
      <c r="C5" s="4">
        <v>79</v>
      </c>
      <c r="D5" s="4">
        <v>85</v>
      </c>
      <c r="E5" s="4">
        <v>82</v>
      </c>
      <c r="F5" s="16">
        <f>AVERAGE(C5:E5)</f>
        <v>82</v>
      </c>
      <c r="G5" s="4" t="s">
        <v>13</v>
      </c>
    </row>
    <row r="6" spans="1:7" x14ac:dyDescent="0.4">
      <c r="A6" s="4">
        <v>11110232</v>
      </c>
      <c r="B6" s="4" t="s">
        <v>6</v>
      </c>
      <c r="C6" s="4">
        <v>56</v>
      </c>
      <c r="D6" s="4">
        <v>51</v>
      </c>
      <c r="E6" s="4">
        <v>54</v>
      </c>
      <c r="F6" s="16">
        <f t="shared" ref="F6:F13" si="0">AVERAGE(C6:E6)</f>
        <v>53.666666666666664</v>
      </c>
      <c r="G6" s="4" t="s">
        <v>14</v>
      </c>
    </row>
    <row r="7" spans="1:7" x14ac:dyDescent="0.4">
      <c r="A7" s="4">
        <v>11110233</v>
      </c>
      <c r="B7" s="4" t="s">
        <v>5</v>
      </c>
      <c r="C7" s="4">
        <v>95</v>
      </c>
      <c r="D7" s="4">
        <v>92</v>
      </c>
      <c r="E7" s="4">
        <v>93</v>
      </c>
      <c r="F7" s="16">
        <f t="shared" si="0"/>
        <v>93.333333333333329</v>
      </c>
      <c r="G7" s="4" t="s">
        <v>13</v>
      </c>
    </row>
    <row r="8" spans="1:7" x14ac:dyDescent="0.4">
      <c r="A8" s="4">
        <v>11110234</v>
      </c>
      <c r="B8" s="4" t="s">
        <v>4</v>
      </c>
      <c r="C8" s="4">
        <v>62</v>
      </c>
      <c r="D8" s="4">
        <v>51</v>
      </c>
      <c r="E8" s="4">
        <v>58</v>
      </c>
      <c r="F8" s="16">
        <f t="shared" si="0"/>
        <v>57</v>
      </c>
      <c r="G8" s="4" t="s">
        <v>14</v>
      </c>
    </row>
    <row r="9" spans="1:7" x14ac:dyDescent="0.4">
      <c r="A9" s="4">
        <v>11110235</v>
      </c>
      <c r="B9" s="4" t="s">
        <v>8</v>
      </c>
      <c r="C9" s="4">
        <v>85</v>
      </c>
      <c r="D9" s="4">
        <v>88</v>
      </c>
      <c r="E9" s="4">
        <v>79</v>
      </c>
      <c r="F9" s="16">
        <f t="shared" si="0"/>
        <v>84</v>
      </c>
      <c r="G9" s="4" t="s">
        <v>13</v>
      </c>
    </row>
    <row r="10" spans="1:7" x14ac:dyDescent="0.4">
      <c r="A10" s="4">
        <v>11110236</v>
      </c>
      <c r="B10" s="4" t="s">
        <v>3</v>
      </c>
      <c r="C10" s="4">
        <v>51</v>
      </c>
      <c r="D10" s="4">
        <v>52</v>
      </c>
      <c r="E10" s="4">
        <v>45</v>
      </c>
      <c r="F10" s="16">
        <f t="shared" si="0"/>
        <v>49.333333333333336</v>
      </c>
      <c r="G10" s="4" t="s">
        <v>14</v>
      </c>
    </row>
    <row r="11" spans="1:7" x14ac:dyDescent="0.4">
      <c r="A11" s="4">
        <v>11110237</v>
      </c>
      <c r="B11" s="4" t="s">
        <v>9</v>
      </c>
      <c r="C11" s="4">
        <v>94</v>
      </c>
      <c r="D11" s="4">
        <v>95</v>
      </c>
      <c r="E11" s="4">
        <v>95</v>
      </c>
      <c r="F11" s="16">
        <f t="shared" si="0"/>
        <v>94.666666666666671</v>
      </c>
      <c r="G11" s="4" t="s">
        <v>13</v>
      </c>
    </row>
    <row r="12" spans="1:7" x14ac:dyDescent="0.4">
      <c r="A12" s="4">
        <v>11110238</v>
      </c>
      <c r="B12" s="4" t="s">
        <v>10</v>
      </c>
      <c r="C12" s="4">
        <v>85</v>
      </c>
      <c r="D12" s="4">
        <v>86</v>
      </c>
      <c r="E12" s="4">
        <v>81</v>
      </c>
      <c r="F12" s="16">
        <f t="shared" si="0"/>
        <v>84</v>
      </c>
      <c r="G12" s="4" t="s">
        <v>13</v>
      </c>
    </row>
    <row r="13" spans="1:7" x14ac:dyDescent="0.4">
      <c r="A13" s="4">
        <v>11110239</v>
      </c>
      <c r="B13" s="4" t="s">
        <v>12</v>
      </c>
      <c r="C13" s="4">
        <v>69</v>
      </c>
      <c r="D13" s="4">
        <v>37</v>
      </c>
      <c r="E13" s="4">
        <v>76</v>
      </c>
      <c r="F13" s="16">
        <f t="shared" si="0"/>
        <v>60.666666666666664</v>
      </c>
      <c r="G13" s="4" t="s">
        <v>14</v>
      </c>
    </row>
    <row r="14" spans="1:7" x14ac:dyDescent="0.4">
      <c r="A14" s="4">
        <v>11110240</v>
      </c>
      <c r="B14" s="4" t="s">
        <v>11</v>
      </c>
      <c r="C14" s="25" t="s">
        <v>116</v>
      </c>
      <c r="D14" s="25"/>
      <c r="E14" s="25"/>
      <c r="F14" s="17"/>
      <c r="G14" s="4" t="s">
        <v>14</v>
      </c>
    </row>
  </sheetData>
  <mergeCells count="6">
    <mergeCell ref="A3:A4"/>
    <mergeCell ref="C14:E14"/>
    <mergeCell ref="G3:G4"/>
    <mergeCell ref="F3:F4"/>
    <mergeCell ref="C3:E3"/>
    <mergeCell ref="B3:B4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F27"/>
  <sheetViews>
    <sheetView workbookViewId="0">
      <selection activeCell="B32" sqref="B32"/>
    </sheetView>
  </sheetViews>
  <sheetFormatPr defaultRowHeight="17.399999999999999" x14ac:dyDescent="0.4"/>
  <cols>
    <col min="1" max="1" width="13.59765625" customWidth="1"/>
    <col min="2" max="2" width="12.296875" bestFit="1" customWidth="1"/>
    <col min="3" max="3" width="10.69921875" bestFit="1" customWidth="1"/>
    <col min="4" max="4" width="9.09765625" bestFit="1" customWidth="1"/>
    <col min="6" max="6" width="12.69921875" bestFit="1" customWidth="1"/>
  </cols>
  <sheetData>
    <row r="1" spans="1:6" ht="21" x14ac:dyDescent="0.4">
      <c r="A1" s="26" t="s">
        <v>24</v>
      </c>
      <c r="B1" s="26"/>
      <c r="C1" s="26"/>
      <c r="D1" s="26"/>
      <c r="E1" s="26"/>
      <c r="F1" s="26"/>
    </row>
    <row r="3" spans="1:6" x14ac:dyDescent="0.4">
      <c r="A3" s="4" t="s">
        <v>20</v>
      </c>
      <c r="B3" s="4" t="s">
        <v>25</v>
      </c>
      <c r="C3" s="4" t="s">
        <v>26</v>
      </c>
      <c r="D3" s="4" t="s">
        <v>22</v>
      </c>
      <c r="E3" s="4" t="s">
        <v>21</v>
      </c>
      <c r="F3" s="4" t="s">
        <v>23</v>
      </c>
    </row>
    <row r="4" spans="1:6" x14ac:dyDescent="0.4">
      <c r="A4" s="4" t="s">
        <v>28</v>
      </c>
      <c r="B4" s="4" t="s">
        <v>29</v>
      </c>
      <c r="C4" s="6">
        <v>45384</v>
      </c>
      <c r="D4" s="5">
        <v>66900</v>
      </c>
      <c r="E4" s="5">
        <v>1560</v>
      </c>
      <c r="F4" s="5">
        <f>D4*E4</f>
        <v>104364000</v>
      </c>
    </row>
    <row r="5" spans="1:6" x14ac:dyDescent="0.4">
      <c r="A5" s="4" t="s">
        <v>27</v>
      </c>
      <c r="B5" s="4" t="s">
        <v>30</v>
      </c>
      <c r="C5" s="6">
        <v>45384</v>
      </c>
      <c r="D5" s="5">
        <v>105000</v>
      </c>
      <c r="E5" s="5">
        <v>1057</v>
      </c>
      <c r="F5" s="5">
        <f t="shared" ref="F5:F15" si="0">D5*E5</f>
        <v>110985000</v>
      </c>
    </row>
    <row r="6" spans="1:6" x14ac:dyDescent="0.4">
      <c r="A6" s="4" t="s">
        <v>31</v>
      </c>
      <c r="B6" s="4" t="s">
        <v>32</v>
      </c>
      <c r="C6" s="6">
        <v>45391</v>
      </c>
      <c r="D6" s="5">
        <v>570000</v>
      </c>
      <c r="E6" s="5">
        <v>1322</v>
      </c>
      <c r="F6" s="5">
        <f t="shared" si="0"/>
        <v>753540000</v>
      </c>
    </row>
    <row r="7" spans="1:6" x14ac:dyDescent="0.4">
      <c r="A7" s="4" t="s">
        <v>28</v>
      </c>
      <c r="B7" s="4" t="s">
        <v>33</v>
      </c>
      <c r="C7" s="6">
        <v>45391</v>
      </c>
      <c r="D7" s="5">
        <v>58900</v>
      </c>
      <c r="E7" s="5">
        <v>1250</v>
      </c>
      <c r="F7" s="5">
        <f t="shared" si="0"/>
        <v>73625000</v>
      </c>
    </row>
    <row r="8" spans="1:6" x14ac:dyDescent="0.4">
      <c r="A8" s="4" t="s">
        <v>34</v>
      </c>
      <c r="B8" s="4" t="s">
        <v>35</v>
      </c>
      <c r="C8" s="6">
        <v>45391</v>
      </c>
      <c r="D8" s="5">
        <v>120000</v>
      </c>
      <c r="E8" s="5">
        <v>2143</v>
      </c>
      <c r="F8" s="5">
        <f t="shared" si="0"/>
        <v>257160000</v>
      </c>
    </row>
    <row r="9" spans="1:6" x14ac:dyDescent="0.4">
      <c r="A9" s="4" t="s">
        <v>34</v>
      </c>
      <c r="B9" s="4" t="s">
        <v>36</v>
      </c>
      <c r="C9" s="6">
        <v>45398</v>
      </c>
      <c r="D9" s="5">
        <v>87500</v>
      </c>
      <c r="E9" s="5">
        <v>1694</v>
      </c>
      <c r="F9" s="5">
        <f t="shared" si="0"/>
        <v>148225000</v>
      </c>
    </row>
    <row r="10" spans="1:6" x14ac:dyDescent="0.4">
      <c r="A10" s="4" t="s">
        <v>31</v>
      </c>
      <c r="B10" s="4" t="s">
        <v>37</v>
      </c>
      <c r="C10" s="6">
        <v>45398</v>
      </c>
      <c r="D10" s="5">
        <v>420000</v>
      </c>
      <c r="E10" s="5">
        <v>1279</v>
      </c>
      <c r="F10" s="5">
        <f t="shared" si="0"/>
        <v>537180000</v>
      </c>
    </row>
    <row r="11" spans="1:6" x14ac:dyDescent="0.4">
      <c r="A11" s="4" t="s">
        <v>27</v>
      </c>
      <c r="B11" s="4" t="s">
        <v>38</v>
      </c>
      <c r="C11" s="6">
        <v>45405</v>
      </c>
      <c r="D11" s="5">
        <v>136200</v>
      </c>
      <c r="E11" s="5">
        <v>1392</v>
      </c>
      <c r="F11" s="5">
        <f t="shared" si="0"/>
        <v>189590400</v>
      </c>
    </row>
    <row r="12" spans="1:6" x14ac:dyDescent="0.4">
      <c r="A12" s="4" t="s">
        <v>28</v>
      </c>
      <c r="B12" s="4" t="s">
        <v>39</v>
      </c>
      <c r="C12" s="6">
        <v>45405</v>
      </c>
      <c r="D12" s="5">
        <v>117500</v>
      </c>
      <c r="E12" s="5">
        <v>1995</v>
      </c>
      <c r="F12" s="5">
        <f t="shared" si="0"/>
        <v>234412500</v>
      </c>
    </row>
    <row r="13" spans="1:6" x14ac:dyDescent="0.4">
      <c r="A13" s="4" t="s">
        <v>27</v>
      </c>
      <c r="B13" s="4" t="s">
        <v>41</v>
      </c>
      <c r="C13" s="6">
        <v>45412</v>
      </c>
      <c r="D13" s="5">
        <v>76000</v>
      </c>
      <c r="E13" s="5">
        <v>1425</v>
      </c>
      <c r="F13" s="5">
        <f t="shared" si="0"/>
        <v>108300000</v>
      </c>
    </row>
    <row r="14" spans="1:6" x14ac:dyDescent="0.4">
      <c r="A14" s="4" t="s">
        <v>31</v>
      </c>
      <c r="B14" s="4" t="s">
        <v>42</v>
      </c>
      <c r="C14" s="6">
        <v>45412</v>
      </c>
      <c r="D14" s="5">
        <v>128000</v>
      </c>
      <c r="E14" s="5">
        <v>1836</v>
      </c>
      <c r="F14" s="5">
        <f t="shared" si="0"/>
        <v>235008000</v>
      </c>
    </row>
    <row r="15" spans="1:6" x14ac:dyDescent="0.4">
      <c r="A15" s="4" t="s">
        <v>34</v>
      </c>
      <c r="B15" s="4" t="s">
        <v>40</v>
      </c>
      <c r="C15" s="6">
        <v>45412</v>
      </c>
      <c r="D15" s="5">
        <v>137200</v>
      </c>
      <c r="E15" s="5">
        <v>1669</v>
      </c>
      <c r="F15" s="5">
        <f t="shared" si="0"/>
        <v>228986800</v>
      </c>
    </row>
    <row r="17" spans="1:6" x14ac:dyDescent="0.4">
      <c r="A17" s="2" t="s">
        <v>26</v>
      </c>
      <c r="B17" s="2" t="s">
        <v>21</v>
      </c>
      <c r="C17" s="2" t="s">
        <v>21</v>
      </c>
      <c r="D17" s="2"/>
      <c r="E17" s="2"/>
      <c r="F17" s="2"/>
    </row>
    <row r="18" spans="1:6" x14ac:dyDescent="0.4">
      <c r="A18" s="21" t="s">
        <v>251</v>
      </c>
      <c r="B18" s="2" t="s">
        <v>234</v>
      </c>
      <c r="C18" s="2" t="s">
        <v>235</v>
      </c>
      <c r="D18" s="2"/>
      <c r="E18" s="2"/>
      <c r="F18" s="2"/>
    </row>
    <row r="21" spans="1:6" x14ac:dyDescent="0.4">
      <c r="A21" s="4" t="s">
        <v>20</v>
      </c>
      <c r="B21" s="4" t="s">
        <v>25</v>
      </c>
      <c r="C21" s="4" t="s">
        <v>26</v>
      </c>
      <c r="D21" s="4" t="s">
        <v>22</v>
      </c>
      <c r="E21" s="4" t="s">
        <v>21</v>
      </c>
      <c r="F21" s="4" t="s">
        <v>23</v>
      </c>
    </row>
    <row r="22" spans="1:6" x14ac:dyDescent="0.4">
      <c r="A22" s="4" t="s">
        <v>31</v>
      </c>
      <c r="B22" s="4" t="s">
        <v>37</v>
      </c>
      <c r="C22" s="6">
        <v>45398</v>
      </c>
      <c r="D22" s="5">
        <v>420000</v>
      </c>
      <c r="E22" s="5">
        <v>1279</v>
      </c>
      <c r="F22" s="5">
        <v>537180000</v>
      </c>
    </row>
    <row r="23" spans="1:6" x14ac:dyDescent="0.4">
      <c r="A23" s="4" t="s">
        <v>27</v>
      </c>
      <c r="B23" s="4" t="s">
        <v>38</v>
      </c>
      <c r="C23" s="6">
        <v>45405</v>
      </c>
      <c r="D23" s="5">
        <v>136200</v>
      </c>
      <c r="E23" s="5">
        <v>1392</v>
      </c>
      <c r="F23" s="5">
        <v>189590400</v>
      </c>
    </row>
    <row r="24" spans="1:6" x14ac:dyDescent="0.4">
      <c r="A24" s="4" t="s">
        <v>27</v>
      </c>
      <c r="B24" s="4" t="s">
        <v>41</v>
      </c>
      <c r="C24" s="6">
        <v>45412</v>
      </c>
      <c r="D24" s="5">
        <v>76000</v>
      </c>
      <c r="E24" s="5">
        <v>1425</v>
      </c>
      <c r="F24" s="5">
        <v>108300000</v>
      </c>
    </row>
    <row r="25" spans="1:6" x14ac:dyDescent="0.4">
      <c r="A25" s="2"/>
      <c r="B25" s="2"/>
      <c r="C25" s="21"/>
      <c r="D25" s="22"/>
      <c r="E25" s="22"/>
      <c r="F25" s="22"/>
    </row>
    <row r="26" spans="1:6" x14ac:dyDescent="0.4">
      <c r="A26" s="2"/>
      <c r="B26" s="2"/>
      <c r="C26" s="21"/>
      <c r="D26" s="22"/>
      <c r="E26" s="22"/>
      <c r="F26" s="22"/>
    </row>
    <row r="27" spans="1:6" x14ac:dyDescent="0.4">
      <c r="A27" s="2"/>
      <c r="B27" s="2"/>
      <c r="C27" s="21"/>
      <c r="D27" s="22"/>
      <c r="E27" s="22"/>
      <c r="F27" s="22"/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C8BC9-C54E-4EA3-A3D7-0597363DC618}">
  <sheetPr codeName="Sheet4"/>
  <dimension ref="A1:L35"/>
  <sheetViews>
    <sheetView topLeftCell="A4" workbookViewId="0">
      <selection activeCell="M7" sqref="M7"/>
    </sheetView>
  </sheetViews>
  <sheetFormatPr defaultRowHeight="17.399999999999999" x14ac:dyDescent="0.4"/>
  <cols>
    <col min="1" max="1" width="10.69921875" bestFit="1" customWidth="1"/>
    <col min="3" max="3" width="10.3984375" bestFit="1" customWidth="1"/>
    <col min="6" max="6" width="8.69921875" customWidth="1"/>
  </cols>
  <sheetData>
    <row r="1" spans="1:12" x14ac:dyDescent="0.4">
      <c r="A1" s="9" t="s">
        <v>117</v>
      </c>
      <c r="B1" s="8" t="s">
        <v>121</v>
      </c>
      <c r="G1" s="9" t="s">
        <v>134</v>
      </c>
      <c r="H1" s="8" t="s">
        <v>135</v>
      </c>
    </row>
    <row r="2" spans="1:12" x14ac:dyDescent="0.4">
      <c r="A2" s="4" t="s">
        <v>122</v>
      </c>
      <c r="B2" s="4" t="s">
        <v>123</v>
      </c>
      <c r="C2" s="4" t="s">
        <v>118</v>
      </c>
      <c r="D2" s="4" t="s">
        <v>119</v>
      </c>
      <c r="E2" s="4" t="s">
        <v>120</v>
      </c>
      <c r="G2" s="12" t="s">
        <v>140</v>
      </c>
      <c r="H2" s="12" t="s">
        <v>136</v>
      </c>
      <c r="I2" s="12" t="s">
        <v>137</v>
      </c>
      <c r="J2" s="12" t="s">
        <v>138</v>
      </c>
      <c r="K2" s="12" t="s">
        <v>139</v>
      </c>
      <c r="L2" s="13" t="s">
        <v>150</v>
      </c>
    </row>
    <row r="3" spans="1:12" x14ac:dyDescent="0.4">
      <c r="A3" s="4" t="s">
        <v>125</v>
      </c>
      <c r="B3" s="4" t="s">
        <v>124</v>
      </c>
      <c r="C3" s="5">
        <v>2534</v>
      </c>
      <c r="D3" s="5">
        <v>2463</v>
      </c>
      <c r="E3" s="5">
        <v>2954</v>
      </c>
      <c r="G3" s="12" t="s">
        <v>143</v>
      </c>
      <c r="H3" s="12">
        <v>15</v>
      </c>
      <c r="I3" s="12">
        <v>11</v>
      </c>
      <c r="J3" s="12">
        <v>12</v>
      </c>
      <c r="K3" s="12">
        <v>56</v>
      </c>
      <c r="L3" s="12" t="str">
        <f>IFERROR(CHOOSE(_xlfn.RANK.EQ(K3,$K$3:$K$11,0),"우승", "준우승"),"")</f>
        <v/>
      </c>
    </row>
    <row r="4" spans="1:12" x14ac:dyDescent="0.4">
      <c r="A4" s="4" t="s">
        <v>126</v>
      </c>
      <c r="B4" s="4" t="s">
        <v>133</v>
      </c>
      <c r="C4" s="5">
        <v>5381</v>
      </c>
      <c r="D4" s="5">
        <v>5071</v>
      </c>
      <c r="E4" s="5">
        <v>4866</v>
      </c>
      <c r="G4" s="12" t="s">
        <v>146</v>
      </c>
      <c r="H4" s="12">
        <v>14</v>
      </c>
      <c r="I4" s="12">
        <v>8</v>
      </c>
      <c r="J4" s="12">
        <v>16</v>
      </c>
      <c r="K4" s="12">
        <v>50</v>
      </c>
      <c r="L4" s="12" t="str">
        <f t="shared" ref="L4:L11" si="0">IFERROR(CHOOSE(_xlfn.RANK.EQ(K4,$K$3:$K$11,0),"우승", "준우승"),"")</f>
        <v/>
      </c>
    </row>
    <row r="5" spans="1:12" x14ac:dyDescent="0.4">
      <c r="A5" s="4" t="s">
        <v>127</v>
      </c>
      <c r="B5" s="4" t="s">
        <v>124</v>
      </c>
      <c r="C5" s="5">
        <v>1967</v>
      </c>
      <c r="D5" s="5">
        <v>3549</v>
      </c>
      <c r="E5" s="5">
        <v>2672</v>
      </c>
      <c r="G5" s="12" t="s">
        <v>149</v>
      </c>
      <c r="H5" s="12">
        <v>9</v>
      </c>
      <c r="I5" s="12">
        <v>10</v>
      </c>
      <c r="J5" s="12">
        <v>19</v>
      </c>
      <c r="K5" s="12">
        <v>37</v>
      </c>
      <c r="L5" s="12" t="str">
        <f t="shared" si="0"/>
        <v/>
      </c>
    </row>
    <row r="6" spans="1:12" x14ac:dyDescent="0.4">
      <c r="A6" s="4" t="s">
        <v>128</v>
      </c>
      <c r="B6" s="4" t="s">
        <v>133</v>
      </c>
      <c r="C6" s="5">
        <v>2648</v>
      </c>
      <c r="D6" s="5">
        <v>2786</v>
      </c>
      <c r="E6" s="5">
        <v>3078</v>
      </c>
      <c r="G6" s="12" t="s">
        <v>141</v>
      </c>
      <c r="H6" s="12">
        <v>22</v>
      </c>
      <c r="I6" s="12">
        <v>13</v>
      </c>
      <c r="J6" s="12">
        <v>3</v>
      </c>
      <c r="K6" s="12">
        <v>79</v>
      </c>
      <c r="L6" s="12" t="str">
        <f t="shared" si="0"/>
        <v>우승</v>
      </c>
    </row>
    <row r="7" spans="1:12" x14ac:dyDescent="0.4">
      <c r="A7" s="4" t="s">
        <v>129</v>
      </c>
      <c r="B7" s="4" t="s">
        <v>124</v>
      </c>
      <c r="C7" s="5">
        <v>4259</v>
      </c>
      <c r="D7" s="5">
        <v>4862</v>
      </c>
      <c r="E7" s="5">
        <v>5037</v>
      </c>
      <c r="G7" s="12" t="s">
        <v>147</v>
      </c>
      <c r="H7" s="12">
        <v>16</v>
      </c>
      <c r="I7" s="12">
        <v>7</v>
      </c>
      <c r="J7" s="12">
        <v>15</v>
      </c>
      <c r="K7" s="12">
        <v>55</v>
      </c>
      <c r="L7" s="12" t="str">
        <f t="shared" si="0"/>
        <v/>
      </c>
    </row>
    <row r="8" spans="1:12" x14ac:dyDescent="0.4">
      <c r="A8" s="4" t="s">
        <v>130</v>
      </c>
      <c r="B8" s="4" t="s">
        <v>133</v>
      </c>
      <c r="C8" s="5">
        <v>3809</v>
      </c>
      <c r="D8" s="5">
        <v>3793</v>
      </c>
      <c r="E8" s="5">
        <v>3945</v>
      </c>
      <c r="G8" s="12" t="s">
        <v>148</v>
      </c>
      <c r="H8" s="12">
        <v>12</v>
      </c>
      <c r="I8" s="12">
        <v>12</v>
      </c>
      <c r="J8" s="12">
        <v>14</v>
      </c>
      <c r="K8" s="12">
        <v>48</v>
      </c>
      <c r="L8" s="12" t="str">
        <f t="shared" si="0"/>
        <v/>
      </c>
    </row>
    <row r="9" spans="1:12" x14ac:dyDescent="0.4">
      <c r="A9" s="4" t="s">
        <v>131</v>
      </c>
      <c r="B9" s="4" t="s">
        <v>133</v>
      </c>
      <c r="C9" s="5">
        <v>1661</v>
      </c>
      <c r="D9" s="5">
        <v>2158</v>
      </c>
      <c r="E9" s="5">
        <v>1998</v>
      </c>
      <c r="G9" s="12" t="s">
        <v>144</v>
      </c>
      <c r="H9" s="12">
        <v>16</v>
      </c>
      <c r="I9" s="12">
        <v>8</v>
      </c>
      <c r="J9" s="12">
        <v>14</v>
      </c>
      <c r="K9" s="12">
        <v>56</v>
      </c>
      <c r="L9" s="12" t="str">
        <f t="shared" si="0"/>
        <v/>
      </c>
    </row>
    <row r="10" spans="1:12" x14ac:dyDescent="0.4">
      <c r="A10" s="4" t="s">
        <v>132</v>
      </c>
      <c r="B10" s="4" t="s">
        <v>124</v>
      </c>
      <c r="C10" s="5">
        <v>3940</v>
      </c>
      <c r="D10" s="5">
        <v>3704</v>
      </c>
      <c r="E10" s="5">
        <v>3513</v>
      </c>
      <c r="G10" s="12" t="s">
        <v>142</v>
      </c>
      <c r="H10" s="12">
        <v>22</v>
      </c>
      <c r="I10" s="12">
        <v>10</v>
      </c>
      <c r="J10" s="12">
        <v>6</v>
      </c>
      <c r="K10" s="12">
        <v>76</v>
      </c>
      <c r="L10" s="12" t="str">
        <f t="shared" si="0"/>
        <v>준우승</v>
      </c>
    </row>
    <row r="11" spans="1:12" x14ac:dyDescent="0.4">
      <c r="A11" s="27" t="s">
        <v>211</v>
      </c>
      <c r="B11" s="28"/>
      <c r="C11" s="28"/>
      <c r="D11" s="29"/>
      <c r="E11" s="11">
        <f>ABS(AVERAGEIF(B3:B10,"영업1팀",C3:C10)-AVERAGEIF(B3:B10,"영업1팀",D3:D10))</f>
        <v>469.5</v>
      </c>
      <c r="G11" s="12" t="s">
        <v>145</v>
      </c>
      <c r="H11" s="12">
        <v>13</v>
      </c>
      <c r="I11" s="12">
        <v>16</v>
      </c>
      <c r="J11" s="12">
        <v>9</v>
      </c>
      <c r="K11" s="12">
        <v>55</v>
      </c>
      <c r="L11" s="12" t="str">
        <f t="shared" si="0"/>
        <v/>
      </c>
    </row>
    <row r="13" spans="1:12" x14ac:dyDescent="0.4">
      <c r="A13" s="9" t="s">
        <v>216</v>
      </c>
      <c r="B13" s="8" t="s">
        <v>151</v>
      </c>
      <c r="E13" s="30" t="s">
        <v>208</v>
      </c>
      <c r="F13" s="30"/>
      <c r="H13" s="9" t="s">
        <v>180</v>
      </c>
      <c r="I13" s="8" t="s">
        <v>183</v>
      </c>
    </row>
    <row r="14" spans="1:12" x14ac:dyDescent="0.4">
      <c r="A14" s="4" t="s">
        <v>152</v>
      </c>
      <c r="B14" s="4" t="s">
        <v>153</v>
      </c>
      <c r="C14" s="10" t="s">
        <v>167</v>
      </c>
      <c r="E14" s="4" t="s">
        <v>154</v>
      </c>
      <c r="F14" s="4" t="s">
        <v>167</v>
      </c>
      <c r="H14" s="4" t="s">
        <v>195</v>
      </c>
      <c r="I14" s="4" t="s">
        <v>209</v>
      </c>
      <c r="J14" s="4" t="s">
        <v>184</v>
      </c>
      <c r="K14" s="4" t="s">
        <v>185</v>
      </c>
      <c r="L14" s="4" t="s">
        <v>186</v>
      </c>
    </row>
    <row r="15" spans="1:12" x14ac:dyDescent="0.4">
      <c r="A15" s="4" t="s">
        <v>161</v>
      </c>
      <c r="B15" s="4" t="s">
        <v>172</v>
      </c>
      <c r="C15" s="4" t="str">
        <f>UPPER(VLOOKUP(LEFT(B15,1),$E$15:$F$18,2,FALSE))</f>
        <v>PLANNING</v>
      </c>
      <c r="E15" s="4" t="s">
        <v>168</v>
      </c>
      <c r="F15" s="4" t="s">
        <v>163</v>
      </c>
      <c r="H15" s="4" t="s">
        <v>189</v>
      </c>
      <c r="I15" s="4">
        <v>33</v>
      </c>
      <c r="J15" s="5">
        <v>34400</v>
      </c>
      <c r="K15" s="4">
        <v>200</v>
      </c>
      <c r="L15" s="4" t="s">
        <v>204</v>
      </c>
    </row>
    <row r="16" spans="1:12" x14ac:dyDescent="0.4">
      <c r="A16" s="4" t="s">
        <v>162</v>
      </c>
      <c r="B16" s="4" t="s">
        <v>176</v>
      </c>
      <c r="C16" s="4" t="str">
        <f t="shared" ref="C16:C23" si="1">UPPER(VLOOKUP(LEFT(B16,1),$E$15:$F$18,2,FALSE))</f>
        <v>FINANCE</v>
      </c>
      <c r="E16" s="4" t="s">
        <v>169</v>
      </c>
      <c r="F16" s="4" t="s">
        <v>164</v>
      </c>
      <c r="H16" s="4" t="s">
        <v>194</v>
      </c>
      <c r="I16" s="4">
        <v>11</v>
      </c>
      <c r="J16" s="5">
        <v>68200</v>
      </c>
      <c r="K16" s="4">
        <v>120</v>
      </c>
      <c r="L16" s="4" t="s">
        <v>204</v>
      </c>
    </row>
    <row r="17" spans="1:12" x14ac:dyDescent="0.4">
      <c r="A17" s="4" t="s">
        <v>160</v>
      </c>
      <c r="B17" s="4" t="s">
        <v>174</v>
      </c>
      <c r="C17" s="4" t="str">
        <f t="shared" si="1"/>
        <v>LOGISTICS</v>
      </c>
      <c r="E17" s="4" t="s">
        <v>170</v>
      </c>
      <c r="F17" s="4" t="s">
        <v>165</v>
      </c>
      <c r="H17" s="4" t="s">
        <v>190</v>
      </c>
      <c r="I17" s="4">
        <v>33</v>
      </c>
      <c r="J17" s="5">
        <v>22800</v>
      </c>
      <c r="K17" s="4">
        <v>240</v>
      </c>
      <c r="L17" s="4" t="s">
        <v>204</v>
      </c>
    </row>
    <row r="18" spans="1:12" x14ac:dyDescent="0.4">
      <c r="A18" s="4" t="s">
        <v>159</v>
      </c>
      <c r="B18" s="4" t="s">
        <v>177</v>
      </c>
      <c r="C18" s="4" t="str">
        <f t="shared" si="1"/>
        <v>FINANCE</v>
      </c>
      <c r="E18" s="4" t="s">
        <v>171</v>
      </c>
      <c r="F18" s="4" t="s">
        <v>166</v>
      </c>
      <c r="H18" s="4" t="s">
        <v>191</v>
      </c>
      <c r="I18" s="4">
        <v>22</v>
      </c>
      <c r="J18" s="5">
        <v>15000</v>
      </c>
      <c r="K18" s="4">
        <v>100</v>
      </c>
      <c r="L18" s="4" t="s">
        <v>205</v>
      </c>
    </row>
    <row r="19" spans="1:12" x14ac:dyDescent="0.4">
      <c r="A19" s="4" t="s">
        <v>158</v>
      </c>
      <c r="B19" s="4" t="s">
        <v>179</v>
      </c>
      <c r="C19" s="4" t="str">
        <f t="shared" si="1"/>
        <v>SALES</v>
      </c>
      <c r="H19" s="4" t="s">
        <v>192</v>
      </c>
      <c r="I19" s="4">
        <v>11</v>
      </c>
      <c r="J19" s="5">
        <v>31000</v>
      </c>
      <c r="K19" s="4">
        <v>300</v>
      </c>
      <c r="L19" s="4" t="s">
        <v>205</v>
      </c>
    </row>
    <row r="20" spans="1:12" x14ac:dyDescent="0.4">
      <c r="A20" s="4" t="s">
        <v>157</v>
      </c>
      <c r="B20" s="4" t="s">
        <v>173</v>
      </c>
      <c r="C20" s="4" t="str">
        <f t="shared" si="1"/>
        <v>PLANNING</v>
      </c>
      <c r="H20" s="4" t="s">
        <v>196</v>
      </c>
      <c r="I20" s="4">
        <v>22</v>
      </c>
      <c r="J20" s="5">
        <v>29400</v>
      </c>
      <c r="K20" s="4">
        <v>140</v>
      </c>
      <c r="L20" s="4" t="s">
        <v>205</v>
      </c>
    </row>
    <row r="21" spans="1:12" x14ac:dyDescent="0.4">
      <c r="A21" s="4" t="s">
        <v>156</v>
      </c>
      <c r="B21" s="4" t="s">
        <v>175</v>
      </c>
      <c r="C21" s="4" t="str">
        <f t="shared" si="1"/>
        <v>LOGISTICS</v>
      </c>
      <c r="H21" s="4" t="s">
        <v>187</v>
      </c>
      <c r="I21" s="4">
        <v>33</v>
      </c>
      <c r="J21" s="5">
        <v>30100</v>
      </c>
      <c r="K21" s="4">
        <v>350</v>
      </c>
      <c r="L21" s="4" t="s">
        <v>205</v>
      </c>
    </row>
    <row r="22" spans="1:12" x14ac:dyDescent="0.4">
      <c r="A22" s="4" t="s">
        <v>155</v>
      </c>
      <c r="B22" s="4" t="s">
        <v>178</v>
      </c>
      <c r="C22" s="4" t="str">
        <f t="shared" si="1"/>
        <v>SALES</v>
      </c>
      <c r="H22" s="4" t="s">
        <v>188</v>
      </c>
      <c r="I22" s="4">
        <v>33</v>
      </c>
      <c r="J22" s="5">
        <v>27600</v>
      </c>
      <c r="K22" s="4">
        <v>320</v>
      </c>
      <c r="L22" s="4" t="s">
        <v>206</v>
      </c>
    </row>
    <row r="23" spans="1:12" x14ac:dyDescent="0.4">
      <c r="A23" s="4" t="s">
        <v>181</v>
      </c>
      <c r="B23" s="4" t="s">
        <v>182</v>
      </c>
      <c r="C23" s="4" t="str">
        <f t="shared" si="1"/>
        <v>PLANNING</v>
      </c>
      <c r="H23" s="4" t="s">
        <v>197</v>
      </c>
      <c r="I23" s="4">
        <v>22</v>
      </c>
      <c r="J23" s="5">
        <v>12800</v>
      </c>
      <c r="K23" s="4">
        <v>170</v>
      </c>
      <c r="L23" s="4" t="s">
        <v>206</v>
      </c>
    </row>
    <row r="24" spans="1:12" x14ac:dyDescent="0.4">
      <c r="H24" s="4" t="s">
        <v>193</v>
      </c>
      <c r="I24" s="4">
        <v>11</v>
      </c>
      <c r="J24" s="5">
        <v>25400</v>
      </c>
      <c r="K24" s="4">
        <v>130</v>
      </c>
      <c r="L24" s="4" t="s">
        <v>206</v>
      </c>
    </row>
    <row r="25" spans="1:12" x14ac:dyDescent="0.4">
      <c r="A25" s="9" t="s">
        <v>198</v>
      </c>
      <c r="B25" s="8" t="s">
        <v>200</v>
      </c>
      <c r="H25" s="27" t="s">
        <v>212</v>
      </c>
      <c r="I25" s="28"/>
      <c r="J25" s="28"/>
      <c r="K25" s="29"/>
      <c r="L25" s="4" t="str">
        <f>COUNTIF(I15:I24,_xlfn.MODE.SNGL(I15:I24))&amp;"개"</f>
        <v>4개</v>
      </c>
    </row>
    <row r="26" spans="1:12" x14ac:dyDescent="0.4">
      <c r="A26" s="4" t="s">
        <v>199</v>
      </c>
      <c r="B26" s="4" t="s">
        <v>201</v>
      </c>
      <c r="C26" s="4" t="s">
        <v>202</v>
      </c>
      <c r="D26" s="4" t="s">
        <v>203</v>
      </c>
      <c r="E26" s="10" t="s">
        <v>207</v>
      </c>
    </row>
    <row r="27" spans="1:12" x14ac:dyDescent="0.4">
      <c r="A27" s="6">
        <v>45387</v>
      </c>
      <c r="B27" s="4">
        <v>12</v>
      </c>
      <c r="C27" s="4">
        <v>17</v>
      </c>
      <c r="D27" s="4">
        <v>0</v>
      </c>
      <c r="E27" s="4" t="str">
        <f>IF(AND(WEEKDAY(A27,1)=1,D27=0), "적합", "")</f>
        <v/>
      </c>
    </row>
    <row r="28" spans="1:12" x14ac:dyDescent="0.4">
      <c r="A28" s="6">
        <v>45388</v>
      </c>
      <c r="B28" s="4">
        <v>8</v>
      </c>
      <c r="C28" s="4">
        <v>14</v>
      </c>
      <c r="D28" s="4">
        <v>5</v>
      </c>
      <c r="E28" s="4" t="str">
        <f t="shared" ref="E28:E35" si="2">IF(AND(WEEKDAY(A28,1)=1,D28=0), "적합", "")</f>
        <v/>
      </c>
    </row>
    <row r="29" spans="1:12" x14ac:dyDescent="0.4">
      <c r="A29" s="6">
        <v>45389</v>
      </c>
      <c r="B29" s="4">
        <v>4</v>
      </c>
      <c r="C29" s="4">
        <v>12</v>
      </c>
      <c r="D29" s="4">
        <v>15</v>
      </c>
      <c r="E29" s="4" t="str">
        <f t="shared" si="2"/>
        <v/>
      </c>
    </row>
    <row r="30" spans="1:12" x14ac:dyDescent="0.4">
      <c r="A30" s="6">
        <v>45394</v>
      </c>
      <c r="B30" s="4">
        <v>9</v>
      </c>
      <c r="C30" s="4">
        <v>17</v>
      </c>
      <c r="D30" s="4">
        <v>10</v>
      </c>
      <c r="E30" s="4" t="str">
        <f t="shared" si="2"/>
        <v/>
      </c>
    </row>
    <row r="31" spans="1:12" x14ac:dyDescent="0.4">
      <c r="A31" s="6">
        <v>45395</v>
      </c>
      <c r="B31" s="4">
        <v>10</v>
      </c>
      <c r="C31" s="4">
        <v>18</v>
      </c>
      <c r="D31" s="4">
        <v>0</v>
      </c>
      <c r="E31" s="4" t="str">
        <f t="shared" si="2"/>
        <v/>
      </c>
    </row>
    <row r="32" spans="1:12" x14ac:dyDescent="0.4">
      <c r="A32" s="6">
        <v>45396</v>
      </c>
      <c r="B32" s="4">
        <v>9</v>
      </c>
      <c r="C32" s="4">
        <v>16</v>
      </c>
      <c r="D32" s="4">
        <v>0</v>
      </c>
      <c r="E32" s="4" t="str">
        <f t="shared" si="2"/>
        <v>적합</v>
      </c>
    </row>
    <row r="33" spans="1:5" x14ac:dyDescent="0.4">
      <c r="A33" s="6">
        <v>45401</v>
      </c>
      <c r="B33" s="4">
        <v>8</v>
      </c>
      <c r="C33" s="4">
        <v>17</v>
      </c>
      <c r="D33" s="4">
        <v>20</v>
      </c>
      <c r="E33" s="4" t="str">
        <f t="shared" si="2"/>
        <v/>
      </c>
    </row>
    <row r="34" spans="1:5" x14ac:dyDescent="0.4">
      <c r="A34" s="6">
        <v>45402</v>
      </c>
      <c r="B34" s="4">
        <v>12</v>
      </c>
      <c r="C34" s="4">
        <v>25</v>
      </c>
      <c r="D34" s="4">
        <v>0</v>
      </c>
      <c r="E34" s="4" t="str">
        <f t="shared" si="2"/>
        <v/>
      </c>
    </row>
    <row r="35" spans="1:5" x14ac:dyDescent="0.4">
      <c r="A35" s="6">
        <v>45403</v>
      </c>
      <c r="B35" s="4">
        <v>11</v>
      </c>
      <c r="C35" s="4">
        <v>24</v>
      </c>
      <c r="D35" s="4">
        <v>0</v>
      </c>
      <c r="E35" s="4" t="str">
        <f t="shared" si="2"/>
        <v>적합</v>
      </c>
    </row>
  </sheetData>
  <mergeCells count="3">
    <mergeCell ref="A11:D11"/>
    <mergeCell ref="H25:K25"/>
    <mergeCell ref="E13:F1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33"/>
  <sheetViews>
    <sheetView topLeftCell="A18" zoomScale="115" zoomScaleNormal="115" workbookViewId="0">
      <selection activeCell="E30" sqref="E30"/>
    </sheetView>
  </sheetViews>
  <sheetFormatPr defaultRowHeight="17.399999999999999" x14ac:dyDescent="0.4"/>
  <cols>
    <col min="1" max="1" width="24.59765625" bestFit="1" customWidth="1"/>
    <col min="2" max="2" width="14.09765625" bestFit="1" customWidth="1"/>
    <col min="3" max="5" width="10.59765625" bestFit="1" customWidth="1"/>
    <col min="6" max="6" width="11.09765625" bestFit="1" customWidth="1"/>
    <col min="7" max="7" width="10.59765625" bestFit="1" customWidth="1"/>
    <col min="8" max="8" width="11.09765625" bestFit="1" customWidth="1"/>
    <col min="9" max="9" width="18.796875" bestFit="1" customWidth="1"/>
  </cols>
  <sheetData>
    <row r="1" spans="1:7" ht="21" x14ac:dyDescent="0.4">
      <c r="A1" s="26" t="s">
        <v>69</v>
      </c>
      <c r="B1" s="26"/>
      <c r="C1" s="26"/>
      <c r="D1" s="26"/>
      <c r="E1" s="26"/>
      <c r="F1" s="26"/>
      <c r="G1" s="26"/>
    </row>
    <row r="3" spans="1:7" x14ac:dyDescent="0.4">
      <c r="A3" s="4" t="s">
        <v>74</v>
      </c>
      <c r="B3" s="4" t="s">
        <v>70</v>
      </c>
      <c r="C3" s="4" t="s">
        <v>75</v>
      </c>
      <c r="D3" s="4" t="s">
        <v>76</v>
      </c>
      <c r="E3" s="4" t="s">
        <v>71</v>
      </c>
      <c r="F3" s="4" t="s">
        <v>72</v>
      </c>
      <c r="G3" s="4" t="s">
        <v>73</v>
      </c>
    </row>
    <row r="4" spans="1:7" x14ac:dyDescent="0.4">
      <c r="A4" s="4">
        <v>20345180</v>
      </c>
      <c r="B4" s="6">
        <v>45356</v>
      </c>
      <c r="C4" s="4" t="s">
        <v>93</v>
      </c>
      <c r="D4" s="4" t="s">
        <v>215</v>
      </c>
      <c r="E4" s="4" t="s">
        <v>77</v>
      </c>
      <c r="F4" s="4">
        <v>4</v>
      </c>
      <c r="G4" s="5">
        <v>66400</v>
      </c>
    </row>
    <row r="5" spans="1:7" x14ac:dyDescent="0.4">
      <c r="A5" s="4">
        <v>25340699</v>
      </c>
      <c r="B5" s="6">
        <v>45363</v>
      </c>
      <c r="C5" s="4" t="s">
        <v>94</v>
      </c>
      <c r="D5" s="4" t="s">
        <v>214</v>
      </c>
      <c r="E5" s="4" t="s">
        <v>78</v>
      </c>
      <c r="F5" s="4">
        <v>3</v>
      </c>
      <c r="G5" s="5">
        <v>96000</v>
      </c>
    </row>
    <row r="6" spans="1:7" x14ac:dyDescent="0.4">
      <c r="A6" s="4">
        <v>31785268</v>
      </c>
      <c r="B6" s="6">
        <v>45391</v>
      </c>
      <c r="C6" s="4" t="s">
        <v>91</v>
      </c>
      <c r="D6" s="4" t="s">
        <v>213</v>
      </c>
      <c r="E6" s="4" t="s">
        <v>79</v>
      </c>
      <c r="F6" s="4">
        <v>2</v>
      </c>
      <c r="G6" s="5">
        <v>199800</v>
      </c>
    </row>
    <row r="7" spans="1:7" x14ac:dyDescent="0.4">
      <c r="A7" s="4">
        <v>37856884</v>
      </c>
      <c r="B7" s="6">
        <v>45399</v>
      </c>
      <c r="C7" s="4" t="s">
        <v>90</v>
      </c>
      <c r="D7" s="4" t="s">
        <v>215</v>
      </c>
      <c r="E7" s="4" t="s">
        <v>80</v>
      </c>
      <c r="F7" s="4">
        <v>4</v>
      </c>
      <c r="G7" s="5">
        <v>170000</v>
      </c>
    </row>
    <row r="8" spans="1:7" x14ac:dyDescent="0.4">
      <c r="A8" s="4">
        <v>47306722</v>
      </c>
      <c r="B8" s="6">
        <v>45408</v>
      </c>
      <c r="C8" s="4" t="s">
        <v>89</v>
      </c>
      <c r="D8" s="4" t="s">
        <v>214</v>
      </c>
      <c r="E8" s="4" t="s">
        <v>81</v>
      </c>
      <c r="F8" s="4">
        <v>5</v>
      </c>
      <c r="G8" s="5">
        <v>58000</v>
      </c>
    </row>
    <row r="9" spans="1:7" x14ac:dyDescent="0.4">
      <c r="A9" s="4">
        <v>47689033</v>
      </c>
      <c r="B9" s="6">
        <v>45419</v>
      </c>
      <c r="C9" s="4" t="s">
        <v>95</v>
      </c>
      <c r="D9" s="4" t="s">
        <v>215</v>
      </c>
      <c r="E9" s="4" t="s">
        <v>82</v>
      </c>
      <c r="F9" s="4">
        <v>3</v>
      </c>
      <c r="G9" s="5">
        <v>105300</v>
      </c>
    </row>
    <row r="10" spans="1:7" x14ac:dyDescent="0.4">
      <c r="A10" s="4">
        <v>51437891</v>
      </c>
      <c r="B10" s="6">
        <v>45428</v>
      </c>
      <c r="C10" s="4" t="s">
        <v>96</v>
      </c>
      <c r="D10" s="4" t="s">
        <v>213</v>
      </c>
      <c r="E10" s="4" t="s">
        <v>83</v>
      </c>
      <c r="F10" s="4">
        <v>4</v>
      </c>
      <c r="G10" s="5">
        <v>226800</v>
      </c>
    </row>
    <row r="11" spans="1:7" x14ac:dyDescent="0.4">
      <c r="A11" s="4">
        <v>67411029</v>
      </c>
      <c r="B11" s="6">
        <v>45442</v>
      </c>
      <c r="C11" s="4" t="s">
        <v>97</v>
      </c>
      <c r="D11" s="4" t="s">
        <v>214</v>
      </c>
      <c r="E11" s="4" t="s">
        <v>84</v>
      </c>
      <c r="F11" s="4">
        <v>1</v>
      </c>
      <c r="G11" s="5">
        <v>135000</v>
      </c>
    </row>
    <row r="12" spans="1:7" x14ac:dyDescent="0.4">
      <c r="A12" s="4">
        <v>74893056</v>
      </c>
      <c r="B12" s="6">
        <v>45451</v>
      </c>
      <c r="C12" s="4" t="s">
        <v>88</v>
      </c>
      <c r="D12" s="4" t="s">
        <v>215</v>
      </c>
      <c r="E12" s="4" t="s">
        <v>85</v>
      </c>
      <c r="F12" s="4">
        <v>3</v>
      </c>
      <c r="G12" s="5">
        <v>50400</v>
      </c>
    </row>
    <row r="13" spans="1:7" x14ac:dyDescent="0.4">
      <c r="A13" s="4">
        <v>89620367</v>
      </c>
      <c r="B13" s="6">
        <v>45462</v>
      </c>
      <c r="C13" s="4" t="s">
        <v>92</v>
      </c>
      <c r="D13" s="4" t="s">
        <v>215</v>
      </c>
      <c r="E13" s="4" t="s">
        <v>86</v>
      </c>
      <c r="F13" s="4">
        <v>1</v>
      </c>
      <c r="G13" s="5">
        <v>110000</v>
      </c>
    </row>
    <row r="14" spans="1:7" x14ac:dyDescent="0.4">
      <c r="A14" s="4">
        <v>97145045</v>
      </c>
      <c r="B14" s="6">
        <v>45465</v>
      </c>
      <c r="C14" s="4" t="s">
        <v>98</v>
      </c>
      <c r="D14" s="4" t="s">
        <v>213</v>
      </c>
      <c r="E14" s="4" t="s">
        <v>87</v>
      </c>
      <c r="F14" s="4">
        <v>2</v>
      </c>
      <c r="G14" s="5">
        <v>10600</v>
      </c>
    </row>
    <row r="18" spans="1:6" x14ac:dyDescent="0.4">
      <c r="C18" s="18" t="s">
        <v>248</v>
      </c>
    </row>
    <row r="19" spans="1:6" x14ac:dyDescent="0.4">
      <c r="A19" s="18" t="s">
        <v>249</v>
      </c>
      <c r="B19" s="18" t="s">
        <v>250</v>
      </c>
      <c r="C19" t="s">
        <v>241</v>
      </c>
      <c r="D19" t="s">
        <v>242</v>
      </c>
      <c r="E19" t="s">
        <v>243</v>
      </c>
      <c r="F19" t="s">
        <v>236</v>
      </c>
    </row>
    <row r="20" spans="1:6" x14ac:dyDescent="0.4">
      <c r="A20" t="s">
        <v>237</v>
      </c>
    </row>
    <row r="21" spans="1:6" x14ac:dyDescent="0.4">
      <c r="B21" t="s">
        <v>244</v>
      </c>
      <c r="D21">
        <v>4</v>
      </c>
      <c r="E21">
        <v>3</v>
      </c>
      <c r="F21">
        <v>7</v>
      </c>
    </row>
    <row r="22" spans="1:6" x14ac:dyDescent="0.4">
      <c r="B22" t="s">
        <v>247</v>
      </c>
      <c r="C22" s="19"/>
      <c r="D22" s="19">
        <v>66400</v>
      </c>
      <c r="E22" s="19">
        <v>96000</v>
      </c>
      <c r="F22" s="19">
        <v>162400</v>
      </c>
    </row>
    <row r="23" spans="1:6" x14ac:dyDescent="0.4">
      <c r="A23" t="s">
        <v>238</v>
      </c>
    </row>
    <row r="24" spans="1:6" x14ac:dyDescent="0.4">
      <c r="B24" t="s">
        <v>244</v>
      </c>
      <c r="C24">
        <v>2</v>
      </c>
      <c r="D24">
        <v>4</v>
      </c>
      <c r="E24">
        <v>5</v>
      </c>
      <c r="F24">
        <v>11</v>
      </c>
    </row>
    <row r="25" spans="1:6" x14ac:dyDescent="0.4">
      <c r="B25" t="s">
        <v>247</v>
      </c>
      <c r="C25" s="19">
        <v>199800</v>
      </c>
      <c r="D25" s="19">
        <v>170000</v>
      </c>
      <c r="E25" s="19">
        <v>58000</v>
      </c>
      <c r="F25" s="19">
        <v>427800</v>
      </c>
    </row>
    <row r="26" spans="1:6" x14ac:dyDescent="0.4">
      <c r="A26" t="s">
        <v>239</v>
      </c>
    </row>
    <row r="27" spans="1:6" x14ac:dyDescent="0.4">
      <c r="B27" t="s">
        <v>244</v>
      </c>
      <c r="C27">
        <v>4</v>
      </c>
      <c r="D27">
        <v>3</v>
      </c>
      <c r="E27">
        <v>1</v>
      </c>
      <c r="F27">
        <v>8</v>
      </c>
    </row>
    <row r="28" spans="1:6" x14ac:dyDescent="0.4">
      <c r="B28" t="s">
        <v>247</v>
      </c>
      <c r="C28" s="19">
        <v>226800</v>
      </c>
      <c r="D28" s="19">
        <v>105300</v>
      </c>
      <c r="E28" s="19">
        <v>135000</v>
      </c>
      <c r="F28" s="19">
        <v>467100</v>
      </c>
    </row>
    <row r="29" spans="1:6" x14ac:dyDescent="0.4">
      <c r="A29" t="s">
        <v>240</v>
      </c>
    </row>
    <row r="30" spans="1:6" x14ac:dyDescent="0.4">
      <c r="B30" t="s">
        <v>244</v>
      </c>
      <c r="C30">
        <v>2</v>
      </c>
      <c r="D30">
        <v>4</v>
      </c>
      <c r="F30">
        <v>6</v>
      </c>
    </row>
    <row r="31" spans="1:6" x14ac:dyDescent="0.4">
      <c r="B31" t="s">
        <v>247</v>
      </c>
      <c r="C31" s="19">
        <v>10600</v>
      </c>
      <c r="D31" s="19">
        <v>160400</v>
      </c>
      <c r="E31" s="19"/>
      <c r="F31" s="19">
        <v>171000</v>
      </c>
    </row>
    <row r="32" spans="1:6" x14ac:dyDescent="0.4">
      <c r="A32" t="s">
        <v>245</v>
      </c>
      <c r="C32">
        <v>8</v>
      </c>
      <c r="D32">
        <v>15</v>
      </c>
      <c r="E32">
        <v>9</v>
      </c>
      <c r="F32">
        <v>32</v>
      </c>
    </row>
    <row r="33" spans="1:6" x14ac:dyDescent="0.4">
      <c r="A33" t="s">
        <v>246</v>
      </c>
      <c r="C33" s="19">
        <v>437200</v>
      </c>
      <c r="D33" s="19">
        <v>502100</v>
      </c>
      <c r="E33" s="19">
        <v>289000</v>
      </c>
      <c r="F33" s="19">
        <v>1228300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96A4C-0369-4E06-B92D-4F7C30170400}">
  <sheetPr codeName="Sheet6"/>
  <dimension ref="A1:I12"/>
  <sheetViews>
    <sheetView workbookViewId="0">
      <selection activeCell="H14" sqref="H14"/>
    </sheetView>
  </sheetViews>
  <sheetFormatPr defaultRowHeight="17.399999999999999" x14ac:dyDescent="0.4"/>
  <cols>
    <col min="1" max="1" width="10.3984375" bestFit="1" customWidth="1"/>
  </cols>
  <sheetData>
    <row r="1" spans="1:9" x14ac:dyDescent="0.4">
      <c r="A1" s="8" t="s">
        <v>114</v>
      </c>
      <c r="F1" s="8" t="s">
        <v>113</v>
      </c>
    </row>
    <row r="2" spans="1:9" x14ac:dyDescent="0.4">
      <c r="A2" s="4" t="s">
        <v>111</v>
      </c>
      <c r="B2" s="4" t="s">
        <v>112</v>
      </c>
      <c r="C2" s="4" t="s">
        <v>110</v>
      </c>
      <c r="D2" s="4" t="s">
        <v>109</v>
      </c>
      <c r="F2" s="4" t="s">
        <v>111</v>
      </c>
      <c r="G2" s="4" t="s">
        <v>112</v>
      </c>
      <c r="H2" s="4" t="s">
        <v>110</v>
      </c>
      <c r="I2" s="4" t="s">
        <v>109</v>
      </c>
    </row>
    <row r="3" spans="1:9" x14ac:dyDescent="0.4">
      <c r="A3" s="4" t="s">
        <v>99</v>
      </c>
      <c r="B3" s="4">
        <v>28</v>
      </c>
      <c r="C3" s="4">
        <v>19</v>
      </c>
      <c r="D3" s="4">
        <v>25</v>
      </c>
      <c r="F3" s="4" t="s">
        <v>104</v>
      </c>
      <c r="G3" s="4">
        <v>19</v>
      </c>
      <c r="H3" s="4">
        <v>24</v>
      </c>
      <c r="I3" s="4">
        <v>19</v>
      </c>
    </row>
    <row r="4" spans="1:9" x14ac:dyDescent="0.4">
      <c r="A4" s="4" t="s">
        <v>100</v>
      </c>
      <c r="B4" s="4">
        <v>19</v>
      </c>
      <c r="C4" s="4">
        <v>21</v>
      </c>
      <c r="D4" s="4">
        <v>23</v>
      </c>
      <c r="F4" s="4" t="s">
        <v>105</v>
      </c>
      <c r="G4" s="4">
        <v>15</v>
      </c>
      <c r="H4" s="4">
        <v>20</v>
      </c>
      <c r="I4" s="4">
        <v>22</v>
      </c>
    </row>
    <row r="5" spans="1:9" x14ac:dyDescent="0.4">
      <c r="A5" s="4" t="s">
        <v>101</v>
      </c>
      <c r="B5" s="4">
        <v>22</v>
      </c>
      <c r="C5" s="4">
        <v>25</v>
      </c>
      <c r="D5" s="4">
        <v>29</v>
      </c>
      <c r="F5" s="4" t="s">
        <v>106</v>
      </c>
      <c r="G5" s="4">
        <v>21</v>
      </c>
      <c r="H5" s="4">
        <v>18</v>
      </c>
      <c r="I5" s="4">
        <v>24</v>
      </c>
    </row>
    <row r="6" spans="1:9" x14ac:dyDescent="0.4">
      <c r="A6" s="4" t="s">
        <v>102</v>
      </c>
      <c r="B6" s="4">
        <v>31</v>
      </c>
      <c r="C6" s="4">
        <v>23</v>
      </c>
      <c r="D6" s="4">
        <v>30</v>
      </c>
      <c r="F6" s="4" t="s">
        <v>107</v>
      </c>
      <c r="G6" s="4">
        <v>20</v>
      </c>
      <c r="H6" s="4">
        <v>21</v>
      </c>
      <c r="I6" s="4">
        <v>17</v>
      </c>
    </row>
    <row r="7" spans="1:9" x14ac:dyDescent="0.4">
      <c r="A7" s="4" t="s">
        <v>103</v>
      </c>
      <c r="B7" s="4">
        <v>25</v>
      </c>
      <c r="C7" s="4">
        <v>17</v>
      </c>
      <c r="D7" s="4">
        <v>22</v>
      </c>
      <c r="F7" s="4" t="s">
        <v>108</v>
      </c>
      <c r="G7" s="4">
        <v>17</v>
      </c>
      <c r="H7" s="4">
        <v>16</v>
      </c>
      <c r="I7" s="4">
        <v>20</v>
      </c>
    </row>
    <row r="9" spans="1:9" x14ac:dyDescent="0.4">
      <c r="A9" s="8" t="s">
        <v>115</v>
      </c>
    </row>
    <row r="10" spans="1:9" x14ac:dyDescent="0.4">
      <c r="A10" s="4" t="s">
        <v>111</v>
      </c>
      <c r="B10" s="4" t="s">
        <v>112</v>
      </c>
      <c r="C10" s="4" t="s">
        <v>110</v>
      </c>
      <c r="D10" s="4" t="s">
        <v>109</v>
      </c>
    </row>
    <row r="11" spans="1:9" x14ac:dyDescent="0.4">
      <c r="A11" s="4" t="s">
        <v>252</v>
      </c>
      <c r="B11" s="4">
        <v>25</v>
      </c>
      <c r="C11" s="4">
        <v>21</v>
      </c>
      <c r="D11" s="4">
        <v>25.8</v>
      </c>
    </row>
    <row r="12" spans="1:9" x14ac:dyDescent="0.4">
      <c r="A12" s="4" t="s">
        <v>253</v>
      </c>
      <c r="B12" s="4">
        <v>18.399999999999999</v>
      </c>
      <c r="C12" s="4">
        <v>19.8</v>
      </c>
      <c r="D12" s="4">
        <v>20.399999999999999</v>
      </c>
    </row>
  </sheetData>
  <dataConsolidate function="average" topLabels="1">
    <dataRefs count="2">
      <dataRef ref="A2:D7" sheet="분석작업-2"/>
      <dataRef ref="F2:I7" sheet="분석작업-2"/>
    </dataRefs>
  </dataConsolidate>
  <phoneticPr fontId="1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4A3A-DB09-4422-BC08-1F7A87C112AD}">
  <sheetPr codeName="Sheet7"/>
  <dimension ref="A1:E10"/>
  <sheetViews>
    <sheetView workbookViewId="0">
      <selection activeCell="E7" sqref="E7"/>
    </sheetView>
  </sheetViews>
  <sheetFormatPr defaultRowHeight="17.399999999999999" x14ac:dyDescent="0.4"/>
  <cols>
    <col min="6" max="6" width="5.59765625" customWidth="1"/>
  </cols>
  <sheetData>
    <row r="1" spans="1:5" ht="21" x14ac:dyDescent="0.4">
      <c r="A1" s="26" t="s">
        <v>43</v>
      </c>
      <c r="B1" s="26"/>
      <c r="C1" s="26"/>
      <c r="D1" s="26"/>
      <c r="E1" s="26"/>
    </row>
    <row r="3" spans="1:5" x14ac:dyDescent="0.4">
      <c r="A3" s="20" t="s">
        <v>210</v>
      </c>
      <c r="B3" s="20" t="s">
        <v>44</v>
      </c>
      <c r="C3" s="20" t="s">
        <v>45</v>
      </c>
      <c r="D3" s="20" t="s">
        <v>46</v>
      </c>
      <c r="E3" s="20" t="s">
        <v>47</v>
      </c>
    </row>
    <row r="4" spans="1:5" x14ac:dyDescent="0.4">
      <c r="A4" s="4" t="s">
        <v>52</v>
      </c>
      <c r="B4" s="4">
        <v>68</v>
      </c>
      <c r="C4" s="4">
        <v>43</v>
      </c>
      <c r="D4" s="4">
        <v>8</v>
      </c>
      <c r="E4" s="4">
        <f>SUM(B4:D4)</f>
        <v>119</v>
      </c>
    </row>
    <row r="5" spans="1:5" x14ac:dyDescent="0.4">
      <c r="A5" s="4" t="s">
        <v>51</v>
      </c>
      <c r="B5" s="4">
        <v>59</v>
      </c>
      <c r="C5" s="4">
        <v>48</v>
      </c>
      <c r="D5" s="4">
        <v>4</v>
      </c>
      <c r="E5" s="4">
        <f t="shared" ref="E5:E10" si="0">SUM(B5:D5)</f>
        <v>111</v>
      </c>
    </row>
    <row r="6" spans="1:5" x14ac:dyDescent="0.4">
      <c r="A6" s="4" t="s">
        <v>50</v>
      </c>
      <c r="B6" s="4">
        <v>60</v>
      </c>
      <c r="C6" s="4">
        <v>42</v>
      </c>
      <c r="D6" s="4">
        <v>6</v>
      </c>
      <c r="E6" s="4">
        <f t="shared" si="0"/>
        <v>108</v>
      </c>
    </row>
    <row r="7" spans="1:5" x14ac:dyDescent="0.4">
      <c r="A7" s="4" t="s">
        <v>53</v>
      </c>
      <c r="B7" s="4">
        <v>54</v>
      </c>
      <c r="C7" s="4">
        <v>46</v>
      </c>
      <c r="D7" s="4">
        <v>7</v>
      </c>
      <c r="E7" s="4">
        <f t="shared" si="0"/>
        <v>107</v>
      </c>
    </row>
    <row r="8" spans="1:5" x14ac:dyDescent="0.4">
      <c r="A8" s="4" t="s">
        <v>49</v>
      </c>
      <c r="B8" s="4">
        <v>51</v>
      </c>
      <c r="C8" s="4">
        <v>39</v>
      </c>
      <c r="D8" s="4">
        <v>6</v>
      </c>
      <c r="E8" s="4">
        <f t="shared" si="0"/>
        <v>96</v>
      </c>
    </row>
    <row r="9" spans="1:5" x14ac:dyDescent="0.4">
      <c r="A9" s="4" t="s">
        <v>48</v>
      </c>
      <c r="B9" s="4">
        <v>65</v>
      </c>
      <c r="C9" s="4">
        <v>47</v>
      </c>
      <c r="D9" s="4">
        <v>2</v>
      </c>
      <c r="E9" s="4">
        <f t="shared" si="0"/>
        <v>114</v>
      </c>
    </row>
    <row r="10" spans="1:5" x14ac:dyDescent="0.4">
      <c r="A10" s="4" t="s">
        <v>54</v>
      </c>
      <c r="B10" s="4">
        <v>62</v>
      </c>
      <c r="C10" s="4">
        <v>46</v>
      </c>
      <c r="D10" s="4">
        <v>9</v>
      </c>
      <c r="E10" s="4">
        <f t="shared" si="0"/>
        <v>117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총점">
                <anchor moveWithCells="1" sizeWithCells="1">
                  <from>
                    <xdr:col>6</xdr:col>
                    <xdr:colOff>38100</xdr:colOff>
                    <xdr:row>2</xdr:row>
                    <xdr:rowOff>22860</xdr:rowOff>
                  </from>
                  <to>
                    <xdr:col>6</xdr:col>
                    <xdr:colOff>632460</xdr:colOff>
                    <xdr:row>3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E98AB-0108-4A81-9D81-7B5DE11DBD1E}">
  <sheetPr codeName="Sheet8"/>
  <dimension ref="A1:F9"/>
  <sheetViews>
    <sheetView tabSelected="1" topLeftCell="A9" workbookViewId="0">
      <selection activeCell="H15" sqref="H15"/>
    </sheetView>
  </sheetViews>
  <sheetFormatPr defaultRowHeight="17.399999999999999" x14ac:dyDescent="0.4"/>
  <cols>
    <col min="1" max="1" width="10.3984375" bestFit="1" customWidth="1"/>
  </cols>
  <sheetData>
    <row r="1" spans="1:6" ht="21" x14ac:dyDescent="0.4">
      <c r="A1" s="26" t="s">
        <v>68</v>
      </c>
      <c r="B1" s="26"/>
      <c r="C1" s="26"/>
      <c r="D1" s="26"/>
      <c r="E1" s="26"/>
      <c r="F1" s="26"/>
    </row>
    <row r="2" spans="1:6" x14ac:dyDescent="0.4">
      <c r="F2" s="7" t="s">
        <v>60</v>
      </c>
    </row>
    <row r="3" spans="1:6" x14ac:dyDescent="0.4">
      <c r="A3" s="4" t="s">
        <v>61</v>
      </c>
      <c r="B3" s="4" t="s">
        <v>55</v>
      </c>
      <c r="C3" s="4" t="s">
        <v>56</v>
      </c>
      <c r="D3" s="4" t="s">
        <v>57</v>
      </c>
      <c r="E3" s="4" t="s">
        <v>58</v>
      </c>
      <c r="F3" s="4" t="s">
        <v>59</v>
      </c>
    </row>
    <row r="4" spans="1:6" x14ac:dyDescent="0.4">
      <c r="A4" s="4" t="s">
        <v>62</v>
      </c>
      <c r="B4" s="4">
        <v>92</v>
      </c>
      <c r="C4" s="4">
        <v>237</v>
      </c>
      <c r="D4" s="4">
        <v>150</v>
      </c>
      <c r="E4" s="4">
        <v>125</v>
      </c>
      <c r="F4" s="4">
        <v>63</v>
      </c>
    </row>
    <row r="5" spans="1:6" x14ac:dyDescent="0.4">
      <c r="A5" s="4" t="s">
        <v>65</v>
      </c>
      <c r="B5" s="4">
        <v>81</v>
      </c>
      <c r="C5" s="4">
        <v>288</v>
      </c>
      <c r="D5" s="4">
        <v>175</v>
      </c>
      <c r="E5" s="4">
        <v>131</v>
      </c>
      <c r="F5" s="4">
        <v>50</v>
      </c>
    </row>
    <row r="6" spans="1:6" x14ac:dyDescent="0.4">
      <c r="A6" s="4" t="s">
        <v>66</v>
      </c>
      <c r="B6" s="4">
        <v>94</v>
      </c>
      <c r="C6" s="4">
        <v>249</v>
      </c>
      <c r="D6" s="4">
        <v>181</v>
      </c>
      <c r="E6" s="4">
        <v>100</v>
      </c>
      <c r="F6" s="4">
        <v>31</v>
      </c>
    </row>
    <row r="7" spans="1:6" x14ac:dyDescent="0.4">
      <c r="A7" s="4" t="s">
        <v>67</v>
      </c>
      <c r="B7" s="4">
        <v>126</v>
      </c>
      <c r="C7" s="4">
        <v>271</v>
      </c>
      <c r="D7" s="4">
        <v>156</v>
      </c>
      <c r="E7" s="4">
        <v>108</v>
      </c>
      <c r="F7" s="4">
        <v>63</v>
      </c>
    </row>
    <row r="8" spans="1:6" x14ac:dyDescent="0.4">
      <c r="A8" s="4" t="s">
        <v>64</v>
      </c>
      <c r="B8" s="4">
        <v>88</v>
      </c>
      <c r="C8" s="4">
        <v>295</v>
      </c>
      <c r="D8" s="4">
        <v>188</v>
      </c>
      <c r="E8" s="4">
        <v>81</v>
      </c>
      <c r="F8" s="4">
        <v>69</v>
      </c>
    </row>
    <row r="9" spans="1:6" x14ac:dyDescent="0.4">
      <c r="A9" s="4" t="s">
        <v>63</v>
      </c>
      <c r="B9" s="4">
        <v>94</v>
      </c>
      <c r="C9" s="4">
        <v>267</v>
      </c>
      <c r="D9" s="4">
        <v>156</v>
      </c>
      <c r="E9" s="4">
        <v>146</v>
      </c>
      <c r="F9" s="4">
        <v>44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효정 진</cp:lastModifiedBy>
  <dcterms:created xsi:type="dcterms:W3CDTF">2024-04-04T05:45:49Z</dcterms:created>
  <dcterms:modified xsi:type="dcterms:W3CDTF">2026-02-02T01:39:26Z</dcterms:modified>
</cp:coreProperties>
</file>