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 codeName="{1BF75E64-36B4-4512-B9E4-3ED0869CA821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3f808344380e432/문서/"/>
    </mc:Choice>
  </mc:AlternateContent>
  <xr:revisionPtr revIDLastSave="101" documentId="8_{6E625874-FEB7-4C26-B9F6-E08DCE917421}" xr6:coauthVersionLast="47" xr6:coauthVersionMax="47" xr10:uidLastSave="{92AAE562-04A5-4A5C-85E3-0211B3B85A5C}"/>
  <bookViews>
    <workbookView xWindow="-110" yWindow="-110" windowWidth="19420" windowHeight="10300" firstSheet="1" activeTab="1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9" l="1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L4" i="12"/>
  <c r="L5" i="12"/>
  <c r="L6" i="12"/>
  <c r="L7" i="12"/>
  <c r="L8" i="12"/>
  <c r="L9" i="12"/>
  <c r="L10" i="12"/>
  <c r="L11" i="12"/>
  <c r="L3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<sst xmlns="http://schemas.openxmlformats.org/spreadsheetml/2006/main" count="331" uniqueCount="260">
  <si>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</si>
  <si>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</si>
  <si>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</si>
  <si>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</si>
  <si>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</si>
  <si>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</si>
  <si>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</si>
  <si>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</si>
  <si>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</si>
  <si>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</si>
  <si>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</si>
  <si>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</si>
  <si>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</si>
  <si>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</si>
  <si>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</si>
  <si>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</si>
  <si>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</si>
  <si>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</si>
  <si>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</si>
  <si>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</si>
  <si>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</si>
  <si>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</si>
  <si>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</si>
  <si>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</si>
  <si>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</si>
  <si>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</si>
  <si>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</si>
  <si>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</si>
  <si>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</si>
  <si>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</si>
  <si>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</si>
  <si>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</si>
  <si>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</si>
  <si>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</si>
  <si>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</si>
  <si>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</si>
  <si>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</si>
  <si>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</si>
  <si>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</si>
  <si>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</si>
  <si>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</si>
  <si>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</si>
  <si>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</si>
  <si>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</si>
  <si>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</si>
  <si>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</si>
  <si>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</si>
  <si>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</si>
  <si>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</si>
  <si>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</si>
  <si>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</si>
  <si>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</si>
  <si>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</si>
  <si>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</si>
  <si>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</si>
  <si>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</si>
  <si>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</si>
  <si>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</si>
  <si>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</si>
  <si>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</si>
  <si>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</si>
  <si>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</si>
  <si>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</si>
  <si>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</si>
  <si>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</si>
  <si>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</si>
  <si>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</si>
  <si>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</si>
  <si>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</si>
  <si>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</si>
  <si>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</si>
  <si>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</si>
  <si>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</si>
  <si>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</si>
  <si>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</si>
  <si>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</si>
  <si>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</si>
  <si>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</si>
  <si>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</si>
  <si>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</si>
  <si>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</si>
  <si>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</si>
  <si>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</si>
  <si>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</si>
  <si>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</si>
  <si>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</si>
  <si>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</si>
  <si>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</si>
  <si>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</si>
  <si>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</si>
  <si>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</si>
  <si>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</si>
  <si>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</si>
  <si>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</si>
  <si>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</si>
  <si>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</si>
  <si>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</si>
  <si>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</si>
  <si>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</si>
  <si>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</si>
  <si>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</si>
  <si>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</si>
  <si>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</si>
  <si>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</si>
  <si>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</si>
  <si>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</si>
  <si>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</si>
  <si>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</si>
  <si>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</si>
  <si>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</si>
  <si>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</si>
  <si>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</si>
  <si>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</si>
  <si>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</si>
  <si>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</si>
  <si>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</si>
  <si>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</si>
  <si>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</si>
  <si>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</si>
  <si>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</si>
  <si>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</si>
  <si>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</si>
  <si>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</si>
  <si>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</si>
  <si>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</si>
  <si>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</si>
  <si>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</si>
  <si>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</si>
  <si>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</si>
  <si>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</si>
  <si>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</si>
  <si>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</si>
  <si>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</si>
  <si>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</si>
  <si>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</si>
  <si>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</si>
  <si>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</si>
  <si>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</si>
  <si>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</si>
  <si>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</si>
  <si>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</si>
  <si>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</si>
  <si>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</si>
  <si>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</si>
  <si>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</si>
  <si>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</si>
  <si>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</si>
  <si>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</si>
  <si>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</si>
  <si>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</si>
  <si>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</si>
  <si>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</si>
  <si>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</si>
  <si>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</si>
  <si>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</si>
  <si>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</si>
  <si>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</si>
  <si>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</si>
  <si>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</si>
  <si>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</si>
  <si>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</si>
  <si>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</si>
  <si>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</si>
  <si>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</si>
  <si>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</si>
  <si>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</si>
  <si>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</si>
  <si>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</si>
  <si>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</si>
  <si>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</si>
  <si>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</si>
  <si>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</si>
  <si>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</si>
  <si>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</si>
  <si>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</si>
  <si>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</si>
  <si>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</si>
  <si>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</si>
  <si>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</si>
  <si>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</si>
  <si>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</si>
  <si>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</si>
  <si>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</si>
  <si>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</si>
  <si>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</si>
  <si>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</si>
  <si>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</si>
  <si>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</si>
  <si>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</si>
  <si>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</si>
  <si>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</si>
  <si>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</si>
  <si>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</si>
  <si>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</si>
  <si>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</si>
  <si>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</si>
  <si>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</si>
  <si>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</si>
  <si>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</si>
  <si>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</si>
  <si>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</si>
  <si>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</si>
  <si>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</si>
  <si>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</si>
  <si>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</si>
  <si>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</si>
  <si>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</si>
  <si>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</si>
  <si>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</si>
  <si>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</si>
  <si>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</si>
  <si>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</si>
  <si>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</si>
  <si>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</si>
  <si>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</si>
  <si>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</si>
  <si>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</si>
  <si>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</si>
  <si>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</si>
  <si>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</si>
  <si>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</si>
  <si>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</si>
  <si>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</si>
  <si>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거래처명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</si>
  <si>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</si>
  <si>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</si>
  <si>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</si>
  <si>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</si>
  <si>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</si>
  <si>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거래량</t>
    <phoneticPr fontId="1" type="noConversion"/>
  </si>
  <si>
    <t>거래금액</t>
    <phoneticPr fontId="1" type="noConversion"/>
  </si>
  <si>
    <t>738만원</t>
    <phoneticPr fontId="1" type="noConversion"/>
  </si>
  <si>
    <t>391만원</t>
    <phoneticPr fontId="1" type="noConversion"/>
  </si>
  <si>
    <t>684만원</t>
    <phoneticPr fontId="1" type="noConversion"/>
  </si>
  <si>
    <t>569만원</t>
    <phoneticPr fontId="1" type="noConversion"/>
  </si>
  <si>
    <t>914만원</t>
    <phoneticPr fontId="1" type="noConversion"/>
  </si>
  <si>
    <t>반품량</t>
    <phoneticPr fontId="1" type="noConversion"/>
  </si>
  <si>
    <t>반품비율</t>
    <phoneticPr fontId="1" type="noConversion"/>
  </si>
  <si>
    <t>平均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</si>
  <si>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</si>
  <si>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</si>
  <si>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</si>
  <si>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</si>
  <si>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</si>
  <si>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</si>
  <si>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</si>
  <si>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</si>
  <si>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</si>
  <si>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</si>
  <si>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</si>
  <si>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</si>
  <si>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</si>
  <si>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</si>
  <si>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</si>
  <si>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*</t>
  </si>
  <si>
    <t>&gt;=2024-04-15</t>
    <phoneticPr fontId="1" type="noConversion"/>
  </si>
  <si>
    <t>&lt;=1500</t>
    <phoneticPr fontId="1" type="noConversion"/>
  </si>
  <si>
    <t>&gt;=1000</t>
    <phoneticPr fontId="1" type="noConversion"/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</si>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</sst>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6" fillId="3" borderId="1" xfId="3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9" fontId="0" fillId="0" borderId="1" xfId="0" applyNumberForma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3" borderId="1" xfId="3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2DFD-4632-B9EE-59F192006C41}"/>
            </c:ext>
          </c:extLst>
        </c:ser>
        <c:ser>
          <c:idx val="1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FD-4632-B9EE-59F192006C41}"/>
            </c:ext>
          </c:extLst>
        </c:ser>
        <c:ser>
          <c:idx val="2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FD-4632-B9EE-59F192006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  <c:extLst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4</xdr:row>
      <xdr:rowOff>0</xdr:rowOff>
    </xdr:from>
    <xdr:to>
      <xdr:col>7</xdr:col>
      <xdr:colOff>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3727450" y="914400"/>
          <a:ext cx="6604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elly" refreshedDate="45508.81823715278" createdVersion="8" refreshedVersion="8" minRefreshableVersion="3" recordCount="11" xr:uid="{7D09B49B-AA56-49D5-A55F-18E1987E5874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86687EC-FAF7-451A-A0AE-B3D6C49AFDD0}" name="피벗 테이블1" cacheId="8" dataOnRows="1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2"/>
  <dimension ref="A1:F8"/>
  <sheetViews>
    <sheetView workbookViewId="0">
      <selection activeCell="D10" sqref="D10"/>
    </sheetView>
  </sheetViews>
  <sheetFormatPr defaultRowHeight="17" x14ac:dyDescent="0.45"/>
  <cols>
    <col min="1" max="1" width="10.4140625" bestFit="1" customWidth="1"/>
    <col min="4" max="4" width="9.33203125" bestFit="1" customWidth="1"/>
  </cols>
  <sheetData>
    <row r="1" spans="1:6" x14ac:dyDescent="0.45">
      <c r="A1" t="s">
        <v>0</v>
      </c>
    </row>
    <row r="3" spans="1:6" x14ac:dyDescent="0.45">
      <c r="A3" s="2" t="s">
        <v>217</v>
      </c>
      <c r="B3" s="2" t="s">
        <v>223</v>
      </c>
      <c r="C3" s="2" t="s">
        <v>229</v>
      </c>
      <c r="D3" s="2" t="s">
        <v>230</v>
      </c>
      <c r="E3" s="2" t="s">
        <v>236</v>
      </c>
      <c r="F3" s="2" t="s">
        <v>237</v>
      </c>
    </row>
    <row r="4" spans="1:6" x14ac:dyDescent="0.45">
      <c r="A4" s="2" t="s">
        <v>218</v>
      </c>
      <c r="B4" s="2" t="s">
        <v>224</v>
      </c>
      <c r="C4" s="1">
        <v>5200</v>
      </c>
      <c r="D4" s="4" t="s">
        <v>231</v>
      </c>
      <c r="E4" s="2">
        <v>68</v>
      </c>
      <c r="F4" s="3">
        <v>1.3100000000000001E-2</v>
      </c>
    </row>
    <row r="5" spans="1:6" x14ac:dyDescent="0.45">
      <c r="A5" s="2" t="s">
        <v>219</v>
      </c>
      <c r="B5" s="2" t="s">
        <v>225</v>
      </c>
      <c r="C5" s="1">
        <v>2750</v>
      </c>
      <c r="D5" s="4" t="s">
        <v>232</v>
      </c>
      <c r="E5" s="2">
        <v>37</v>
      </c>
      <c r="F5" s="3">
        <v>1.35E-2</v>
      </c>
    </row>
    <row r="6" spans="1:6" x14ac:dyDescent="0.45">
      <c r="A6" s="2" t="s">
        <v>220</v>
      </c>
      <c r="B6" s="2" t="s">
        <v>226</v>
      </c>
      <c r="C6" s="1">
        <v>4820</v>
      </c>
      <c r="D6" s="4" t="s">
        <v>233</v>
      </c>
      <c r="E6" s="2">
        <v>159</v>
      </c>
      <c r="F6" s="3">
        <v>3.3099999999999997E-2</v>
      </c>
    </row>
    <row r="7" spans="1:6" x14ac:dyDescent="0.45">
      <c r="A7" s="2" t="s">
        <v>221</v>
      </c>
      <c r="B7" s="2" t="s">
        <v>227</v>
      </c>
      <c r="C7" s="1">
        <v>3990</v>
      </c>
      <c r="D7" s="4" t="s">
        <v>234</v>
      </c>
      <c r="E7" s="2">
        <v>81</v>
      </c>
      <c r="F7" s="3">
        <v>2.0299999999999999E-2</v>
      </c>
    </row>
    <row r="8" spans="1:6" x14ac:dyDescent="0.45">
      <c r="A8" s="2" t="s">
        <v>222</v>
      </c>
      <c r="B8" s="2" t="s">
        <v>228</v>
      </c>
      <c r="C8" s="1">
        <v>6440</v>
      </c>
      <c r="D8" s="4" t="s">
        <v>235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3"/>
  <dimension ref="A1:G14"/>
  <sheetViews>
    <sheetView tabSelected="1" workbookViewId="0">
      <selection activeCell="F14" sqref="F14"/>
    </sheetView>
  </sheetViews>
  <sheetFormatPr defaultRowHeight="17" x14ac:dyDescent="0.45"/>
  <cols>
    <col min="1" max="1" width="9.1640625" bestFit="1" customWidth="1"/>
  </cols>
  <sheetData>
    <row r="1" spans="1:7" ht="25.5" x14ac:dyDescent="0.45">
      <c r="A1" s="15" t="s">
        <v>19</v>
      </c>
      <c r="B1" s="15"/>
      <c r="C1" s="15"/>
      <c r="D1" s="15"/>
      <c r="E1" s="15"/>
      <c r="F1" s="15"/>
      <c r="G1" s="15"/>
    </row>
    <row r="3" spans="1:7" x14ac:dyDescent="0.45">
      <c r="A3" s="22" t="s">
        <v>1</v>
      </c>
      <c r="B3" s="22" t="s">
        <v>2</v>
      </c>
      <c r="C3" s="22" t="s">
        <v>20</v>
      </c>
      <c r="D3" s="22"/>
      <c r="E3" s="22"/>
      <c r="F3" s="22" t="s">
        <v>238</v>
      </c>
      <c r="G3" s="22" t="s">
        <v>15</v>
      </c>
    </row>
    <row r="4" spans="1:7" x14ac:dyDescent="0.45">
      <c r="A4" s="22"/>
      <c r="B4" s="22"/>
      <c r="C4" s="16" t="s">
        <v>16</v>
      </c>
      <c r="D4" s="16" t="s">
        <v>17</v>
      </c>
      <c r="E4" s="16" t="s">
        <v>18</v>
      </c>
      <c r="F4" s="22"/>
      <c r="G4" s="22"/>
    </row>
    <row r="5" spans="1:7" x14ac:dyDescent="0.45">
      <c r="A5" s="5">
        <v>11110231</v>
      </c>
      <c r="B5" s="5" t="s">
        <v>7</v>
      </c>
      <c r="C5" s="5">
        <v>79</v>
      </c>
      <c r="D5" s="5">
        <v>85</v>
      </c>
      <c r="E5" s="5">
        <v>82</v>
      </c>
      <c r="F5" s="17">
        <f>AVERAGE(C5:E5)</f>
        <v>82</v>
      </c>
      <c r="G5" s="5" t="s">
        <v>13</v>
      </c>
    </row>
    <row r="6" spans="1:7" x14ac:dyDescent="0.45">
      <c r="A6" s="5">
        <v>11110232</v>
      </c>
      <c r="B6" s="5" t="s">
        <v>6</v>
      </c>
      <c r="C6" s="5">
        <v>56</v>
      </c>
      <c r="D6" s="5">
        <v>51</v>
      </c>
      <c r="E6" s="5">
        <v>54</v>
      </c>
      <c r="F6" s="17">
        <f t="shared" ref="F6:F13" si="0">AVERAGE(C6:E6)</f>
        <v>53.666666666666664</v>
      </c>
      <c r="G6" s="5" t="s">
        <v>14</v>
      </c>
    </row>
    <row r="7" spans="1:7" x14ac:dyDescent="0.45">
      <c r="A7" s="5">
        <v>11110233</v>
      </c>
      <c r="B7" s="5" t="s">
        <v>5</v>
      </c>
      <c r="C7" s="5">
        <v>95</v>
      </c>
      <c r="D7" s="5">
        <v>92</v>
      </c>
      <c r="E7" s="5">
        <v>93</v>
      </c>
      <c r="F7" s="17">
        <f t="shared" si="0"/>
        <v>93.333333333333329</v>
      </c>
      <c r="G7" s="5" t="s">
        <v>13</v>
      </c>
    </row>
    <row r="8" spans="1:7" x14ac:dyDescent="0.45">
      <c r="A8" s="5">
        <v>11110234</v>
      </c>
      <c r="B8" s="5" t="s">
        <v>4</v>
      </c>
      <c r="C8" s="5">
        <v>62</v>
      </c>
      <c r="D8" s="5">
        <v>51</v>
      </c>
      <c r="E8" s="5">
        <v>58</v>
      </c>
      <c r="F8" s="17">
        <f t="shared" si="0"/>
        <v>57</v>
      </c>
      <c r="G8" s="5" t="s">
        <v>14</v>
      </c>
    </row>
    <row r="9" spans="1:7" x14ac:dyDescent="0.45">
      <c r="A9" s="5">
        <v>11110235</v>
      </c>
      <c r="B9" s="5" t="s">
        <v>8</v>
      </c>
      <c r="C9" s="5">
        <v>85</v>
      </c>
      <c r="D9" s="5">
        <v>88</v>
      </c>
      <c r="E9" s="5">
        <v>79</v>
      </c>
      <c r="F9" s="17">
        <f t="shared" si="0"/>
        <v>84</v>
      </c>
      <c r="G9" s="5" t="s">
        <v>13</v>
      </c>
    </row>
    <row r="10" spans="1:7" x14ac:dyDescent="0.45">
      <c r="A10" s="5">
        <v>11110236</v>
      </c>
      <c r="B10" s="5" t="s">
        <v>3</v>
      </c>
      <c r="C10" s="5">
        <v>51</v>
      </c>
      <c r="D10" s="5">
        <v>52</v>
      </c>
      <c r="E10" s="5">
        <v>45</v>
      </c>
      <c r="F10" s="17">
        <f t="shared" si="0"/>
        <v>49.333333333333336</v>
      </c>
      <c r="G10" s="5" t="s">
        <v>14</v>
      </c>
    </row>
    <row r="11" spans="1:7" x14ac:dyDescent="0.45">
      <c r="A11" s="5">
        <v>11110237</v>
      </c>
      <c r="B11" s="5" t="s">
        <v>9</v>
      </c>
      <c r="C11" s="5">
        <v>94</v>
      </c>
      <c r="D11" s="5">
        <v>95</v>
      </c>
      <c r="E11" s="5">
        <v>95</v>
      </c>
      <c r="F11" s="17">
        <f t="shared" si="0"/>
        <v>94.666666666666671</v>
      </c>
      <c r="G11" s="5" t="s">
        <v>13</v>
      </c>
    </row>
    <row r="12" spans="1:7" x14ac:dyDescent="0.45">
      <c r="A12" s="5">
        <v>11110238</v>
      </c>
      <c r="B12" s="5" t="s">
        <v>10</v>
      </c>
      <c r="C12" s="5">
        <v>85</v>
      </c>
      <c r="D12" s="5">
        <v>86</v>
      </c>
      <c r="E12" s="5">
        <v>81</v>
      </c>
      <c r="F12" s="17">
        <f t="shared" si="0"/>
        <v>84</v>
      </c>
      <c r="G12" s="5" t="s">
        <v>13</v>
      </c>
    </row>
    <row r="13" spans="1:7" x14ac:dyDescent="0.45">
      <c r="A13" s="5">
        <v>11110239</v>
      </c>
      <c r="B13" s="5" t="s">
        <v>12</v>
      </c>
      <c r="C13" s="5">
        <v>69</v>
      </c>
      <c r="D13" s="5">
        <v>37</v>
      </c>
      <c r="E13" s="5">
        <v>76</v>
      </c>
      <c r="F13" s="17">
        <f t="shared" si="0"/>
        <v>60.666666666666664</v>
      </c>
      <c r="G13" s="5" t="s">
        <v>14</v>
      </c>
    </row>
    <row r="14" spans="1:7" x14ac:dyDescent="0.45">
      <c r="A14" s="5">
        <v>11110240</v>
      </c>
      <c r="B14" s="5" t="s">
        <v>11</v>
      </c>
      <c r="C14" s="33" t="s">
        <v>116</v>
      </c>
      <c r="D14" s="33"/>
      <c r="E14" s="33"/>
      <c r="F14" s="18"/>
      <c r="G14" s="5" t="s">
        <v>14</v>
      </c>
    </row>
  </sheetData>
  <mergeCells count="6">
    <mergeCell ref="C14:E14"/>
    <mergeCell ref="A3:A4"/>
    <mergeCell ref="B3:B4"/>
    <mergeCell ref="C3:E3"/>
    <mergeCell ref="F3:F4"/>
    <mergeCell ref="G3:G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4"/>
  <dimension ref="A1:F27"/>
  <sheetViews>
    <sheetView topLeftCell="A12" workbookViewId="0">
      <selection activeCell="H21" sqref="H21"/>
    </sheetView>
  </sheetViews>
  <sheetFormatPr defaultRowHeight="17" x14ac:dyDescent="0.45"/>
  <cols>
    <col min="1" max="1" width="13.58203125" customWidth="1"/>
    <col min="2" max="2" width="12.33203125" bestFit="1" customWidth="1"/>
    <col min="3" max="3" width="10.75" bestFit="1" customWidth="1"/>
    <col min="4" max="4" width="9.08203125" bestFit="1" customWidth="1"/>
    <col min="6" max="6" width="12.6640625" bestFit="1" customWidth="1"/>
  </cols>
  <sheetData>
    <row r="1" spans="1:6" ht="21" x14ac:dyDescent="0.45">
      <c r="A1" s="23" t="s">
        <v>24</v>
      </c>
      <c r="B1" s="23"/>
      <c r="C1" s="23"/>
      <c r="D1" s="23"/>
      <c r="E1" s="23"/>
      <c r="F1" s="23"/>
    </row>
    <row r="3" spans="1:6" x14ac:dyDescent="0.45">
      <c r="A3" s="5" t="s">
        <v>20</v>
      </c>
      <c r="B3" s="5" t="s">
        <v>25</v>
      </c>
      <c r="C3" s="5" t="s">
        <v>26</v>
      </c>
      <c r="D3" s="5" t="s">
        <v>22</v>
      </c>
      <c r="E3" s="5" t="s">
        <v>21</v>
      </c>
      <c r="F3" s="5" t="s">
        <v>23</v>
      </c>
    </row>
    <row r="4" spans="1:6" x14ac:dyDescent="0.45">
      <c r="A4" s="5" t="s">
        <v>28</v>
      </c>
      <c r="B4" s="5" t="s">
        <v>29</v>
      </c>
      <c r="C4" s="7">
        <v>45384</v>
      </c>
      <c r="D4" s="6">
        <v>66900</v>
      </c>
      <c r="E4" s="6">
        <v>1560</v>
      </c>
      <c r="F4" s="6">
        <f>D4*E4</f>
        <v>104364000</v>
      </c>
    </row>
    <row r="5" spans="1:6" x14ac:dyDescent="0.45">
      <c r="A5" s="5" t="s">
        <v>27</v>
      </c>
      <c r="B5" s="5" t="s">
        <v>30</v>
      </c>
      <c r="C5" s="7">
        <v>45384</v>
      </c>
      <c r="D5" s="6">
        <v>105000</v>
      </c>
      <c r="E5" s="6">
        <v>1057</v>
      </c>
      <c r="F5" s="6">
        <f t="shared" ref="F5:F15" si="0">D5*E5</f>
        <v>110985000</v>
      </c>
    </row>
    <row r="6" spans="1:6" x14ac:dyDescent="0.45">
      <c r="A6" s="5" t="s">
        <v>31</v>
      </c>
      <c r="B6" s="5" t="s">
        <v>32</v>
      </c>
      <c r="C6" s="7">
        <v>45391</v>
      </c>
      <c r="D6" s="6">
        <v>570000</v>
      </c>
      <c r="E6" s="6">
        <v>1322</v>
      </c>
      <c r="F6" s="6">
        <f t="shared" si="0"/>
        <v>753540000</v>
      </c>
    </row>
    <row r="7" spans="1:6" x14ac:dyDescent="0.45">
      <c r="A7" s="5" t="s">
        <v>28</v>
      </c>
      <c r="B7" s="5" t="s">
        <v>33</v>
      </c>
      <c r="C7" s="7">
        <v>45391</v>
      </c>
      <c r="D7" s="6">
        <v>58900</v>
      </c>
      <c r="E7" s="6">
        <v>1250</v>
      </c>
      <c r="F7" s="6">
        <f t="shared" si="0"/>
        <v>73625000</v>
      </c>
    </row>
    <row r="8" spans="1:6" x14ac:dyDescent="0.45">
      <c r="A8" s="5" t="s">
        <v>34</v>
      </c>
      <c r="B8" s="5" t="s">
        <v>35</v>
      </c>
      <c r="C8" s="7">
        <v>45391</v>
      </c>
      <c r="D8" s="6">
        <v>120000</v>
      </c>
      <c r="E8" s="6">
        <v>2143</v>
      </c>
      <c r="F8" s="6">
        <f t="shared" si="0"/>
        <v>257160000</v>
      </c>
    </row>
    <row r="9" spans="1:6" x14ac:dyDescent="0.45">
      <c r="A9" s="5" t="s">
        <v>34</v>
      </c>
      <c r="B9" s="5" t="s">
        <v>36</v>
      </c>
      <c r="C9" s="7">
        <v>45398</v>
      </c>
      <c r="D9" s="6">
        <v>87500</v>
      </c>
      <c r="E9" s="6">
        <v>1694</v>
      </c>
      <c r="F9" s="6">
        <f t="shared" si="0"/>
        <v>148225000</v>
      </c>
    </row>
    <row r="10" spans="1:6" x14ac:dyDescent="0.45">
      <c r="A10" s="5" t="s">
        <v>31</v>
      </c>
      <c r="B10" s="5" t="s">
        <v>37</v>
      </c>
      <c r="C10" s="7">
        <v>45398</v>
      </c>
      <c r="D10" s="6">
        <v>420000</v>
      </c>
      <c r="E10" s="6">
        <v>1279</v>
      </c>
      <c r="F10" s="6">
        <f t="shared" si="0"/>
        <v>537180000</v>
      </c>
    </row>
    <row r="11" spans="1:6" x14ac:dyDescent="0.45">
      <c r="A11" s="5" t="s">
        <v>27</v>
      </c>
      <c r="B11" s="5" t="s">
        <v>38</v>
      </c>
      <c r="C11" s="7">
        <v>45405</v>
      </c>
      <c r="D11" s="6">
        <v>136200</v>
      </c>
      <c r="E11" s="6">
        <v>1392</v>
      </c>
      <c r="F11" s="6">
        <f t="shared" si="0"/>
        <v>189590400</v>
      </c>
    </row>
    <row r="12" spans="1:6" x14ac:dyDescent="0.45">
      <c r="A12" s="5" t="s">
        <v>28</v>
      </c>
      <c r="B12" s="5" t="s">
        <v>39</v>
      </c>
      <c r="C12" s="7">
        <v>45405</v>
      </c>
      <c r="D12" s="6">
        <v>117500</v>
      </c>
      <c r="E12" s="6">
        <v>1995</v>
      </c>
      <c r="F12" s="6">
        <f t="shared" si="0"/>
        <v>234412500</v>
      </c>
    </row>
    <row r="13" spans="1:6" x14ac:dyDescent="0.45">
      <c r="A13" s="5" t="s">
        <v>27</v>
      </c>
      <c r="B13" s="5" t="s">
        <v>41</v>
      </c>
      <c r="C13" s="7">
        <v>45412</v>
      </c>
      <c r="D13" s="6">
        <v>76000</v>
      </c>
      <c r="E13" s="6">
        <v>1425</v>
      </c>
      <c r="F13" s="6">
        <f t="shared" si="0"/>
        <v>108300000</v>
      </c>
    </row>
    <row r="14" spans="1:6" x14ac:dyDescent="0.45">
      <c r="A14" s="5" t="s">
        <v>31</v>
      </c>
      <c r="B14" s="5" t="s">
        <v>42</v>
      </c>
      <c r="C14" s="7">
        <v>45412</v>
      </c>
      <c r="D14" s="6">
        <v>128000</v>
      </c>
      <c r="E14" s="6">
        <v>1836</v>
      </c>
      <c r="F14" s="6">
        <f t="shared" si="0"/>
        <v>235008000</v>
      </c>
    </row>
    <row r="15" spans="1:6" x14ac:dyDescent="0.45">
      <c r="A15" s="5" t="s">
        <v>34</v>
      </c>
      <c r="B15" s="5" t="s">
        <v>40</v>
      </c>
      <c r="C15" s="7">
        <v>45412</v>
      </c>
      <c r="D15" s="6">
        <v>137200</v>
      </c>
      <c r="E15" s="6">
        <v>1669</v>
      </c>
      <c r="F15" s="6">
        <f t="shared" si="0"/>
        <v>228986800</v>
      </c>
    </row>
    <row r="17" spans="1:6" x14ac:dyDescent="0.45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5">
      <c r="A18" s="2" t="s">
        <v>255</v>
      </c>
      <c r="B18" s="2" t="s">
        <v>257</v>
      </c>
      <c r="C18" s="2" t="s">
        <v>256</v>
      </c>
      <c r="D18" s="2"/>
      <c r="E18" s="2"/>
      <c r="F18" s="2"/>
    </row>
    <row r="20" spans="1:6" s="28" customFormat="1" x14ac:dyDescent="0.45"/>
    <row r="21" spans="1:6" s="28" customFormat="1" x14ac:dyDescent="0.45">
      <c r="A21" s="5" t="s">
        <v>20</v>
      </c>
      <c r="B21" s="5" t="s">
        <v>25</v>
      </c>
      <c r="C21" s="5" t="s">
        <v>26</v>
      </c>
      <c r="D21" s="5" t="s">
        <v>22</v>
      </c>
      <c r="E21" s="5" t="s">
        <v>21</v>
      </c>
      <c r="F21" s="5" t="s">
        <v>23</v>
      </c>
    </row>
    <row r="22" spans="1:6" s="28" customFormat="1" x14ac:dyDescent="0.45">
      <c r="A22" s="5" t="s">
        <v>31</v>
      </c>
      <c r="B22" s="5" t="s">
        <v>37</v>
      </c>
      <c r="C22" s="7">
        <v>45398</v>
      </c>
      <c r="D22" s="6">
        <v>420000</v>
      </c>
      <c r="E22" s="6">
        <v>1279</v>
      </c>
      <c r="F22" s="6">
        <v>537180000</v>
      </c>
    </row>
    <row r="23" spans="1:6" s="28" customFormat="1" x14ac:dyDescent="0.45">
      <c r="A23" s="5" t="s">
        <v>27</v>
      </c>
      <c r="B23" s="5" t="s">
        <v>38</v>
      </c>
      <c r="C23" s="7">
        <v>45405</v>
      </c>
      <c r="D23" s="6">
        <v>136200</v>
      </c>
      <c r="E23" s="6">
        <v>1392</v>
      </c>
      <c r="F23" s="6">
        <v>189590400</v>
      </c>
    </row>
    <row r="24" spans="1:6" s="28" customFormat="1" x14ac:dyDescent="0.45">
      <c r="A24" s="5" t="s">
        <v>27</v>
      </c>
      <c r="B24" s="5" t="s">
        <v>41</v>
      </c>
      <c r="C24" s="7">
        <v>45412</v>
      </c>
      <c r="D24" s="6">
        <v>76000</v>
      </c>
      <c r="E24" s="6">
        <v>1425</v>
      </c>
      <c r="F24" s="6">
        <v>108300000</v>
      </c>
    </row>
    <row r="25" spans="1:6" s="28" customFormat="1" x14ac:dyDescent="0.45">
      <c r="A25" s="29"/>
      <c r="B25" s="29"/>
      <c r="C25" s="30"/>
      <c r="D25" s="31"/>
      <c r="E25" s="31"/>
      <c r="F25" s="31"/>
    </row>
    <row r="26" spans="1:6" s="28" customFormat="1" x14ac:dyDescent="0.45">
      <c r="A26" s="29"/>
      <c r="B26" s="29"/>
      <c r="C26" s="30"/>
      <c r="D26" s="31"/>
      <c r="E26" s="31"/>
      <c r="F26" s="31"/>
    </row>
    <row r="27" spans="1:6" s="28" customFormat="1" x14ac:dyDescent="0.45">
      <c r="A27" s="29"/>
      <c r="B27" s="29"/>
      <c r="C27" s="30"/>
      <c r="D27" s="31"/>
      <c r="E27" s="31"/>
      <c r="F27" s="31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sheetPr codeName="Sheet5"/>
  <dimension ref="A1:L35"/>
  <sheetViews>
    <sheetView topLeftCell="A13" workbookViewId="0">
      <selection activeCell="G32" sqref="G32"/>
    </sheetView>
  </sheetViews>
  <sheetFormatPr defaultRowHeight="17" x14ac:dyDescent="0.45"/>
  <cols>
    <col min="1" max="1" width="10.75" bestFit="1" customWidth="1"/>
    <col min="3" max="3" width="10.4140625" bestFit="1" customWidth="1"/>
    <col min="6" max="6" width="8.6640625" customWidth="1"/>
  </cols>
  <sheetData>
    <row r="1" spans="1:12" x14ac:dyDescent="0.45">
      <c r="A1" s="10" t="s">
        <v>117</v>
      </c>
      <c r="B1" s="9" t="s">
        <v>121</v>
      </c>
      <c r="G1" s="10" t="s">
        <v>134</v>
      </c>
      <c r="H1" s="9" t="s">
        <v>135</v>
      </c>
    </row>
    <row r="2" spans="1:12" x14ac:dyDescent="0.45">
      <c r="A2" s="5" t="s">
        <v>122</v>
      </c>
      <c r="B2" s="5" t="s">
        <v>123</v>
      </c>
      <c r="C2" s="5" t="s">
        <v>118</v>
      </c>
      <c r="D2" s="5" t="s">
        <v>119</v>
      </c>
      <c r="E2" s="5" t="s">
        <v>120</v>
      </c>
      <c r="G2" s="13" t="s">
        <v>140</v>
      </c>
      <c r="H2" s="13" t="s">
        <v>136</v>
      </c>
      <c r="I2" s="13" t="s">
        <v>137</v>
      </c>
      <c r="J2" s="13" t="s">
        <v>138</v>
      </c>
      <c r="K2" s="13" t="s">
        <v>139</v>
      </c>
      <c r="L2" s="14" t="s">
        <v>150</v>
      </c>
    </row>
    <row r="3" spans="1:12" x14ac:dyDescent="0.45">
      <c r="A3" s="5" t="s">
        <v>125</v>
      </c>
      <c r="B3" s="5" t="s">
        <v>124</v>
      </c>
      <c r="C3" s="6">
        <v>2534</v>
      </c>
      <c r="D3" s="6">
        <v>2463</v>
      </c>
      <c r="E3" s="6">
        <v>2954</v>
      </c>
      <c r="G3" s="13" t="s">
        <v>143</v>
      </c>
      <c r="H3" s="13">
        <v>15</v>
      </c>
      <c r="I3" s="13">
        <v>11</v>
      </c>
      <c r="J3" s="13">
        <v>12</v>
      </c>
      <c r="K3" s="13">
        <v>56</v>
      </c>
      <c r="L3" s="13" t="str">
        <f>IFERROR(CHOOSE(_xlfn.RANK.EQ(K3,$K$3:$K$11),"우승","준우승"),"")</f>
        <v/>
      </c>
    </row>
    <row r="4" spans="1:12" x14ac:dyDescent="0.45">
      <c r="A4" s="5" t="s">
        <v>126</v>
      </c>
      <c r="B4" s="5" t="s">
        <v>133</v>
      </c>
      <c r="C4" s="6">
        <v>5381</v>
      </c>
      <c r="D4" s="6">
        <v>5071</v>
      </c>
      <c r="E4" s="6">
        <v>4866</v>
      </c>
      <c r="G4" s="13" t="s">
        <v>146</v>
      </c>
      <c r="H4" s="13">
        <v>14</v>
      </c>
      <c r="I4" s="13">
        <v>8</v>
      </c>
      <c r="J4" s="13">
        <v>16</v>
      </c>
      <c r="K4" s="13">
        <v>50</v>
      </c>
      <c r="L4" s="13" t="str">
        <f t="shared" ref="L4:L11" si="0">IFERROR(CHOOSE(_xlfn.RANK.EQ(K4,$K$3:$K$11),"우승","준우승"),"")</f>
        <v/>
      </c>
    </row>
    <row r="5" spans="1:12" x14ac:dyDescent="0.45">
      <c r="A5" s="5" t="s">
        <v>127</v>
      </c>
      <c r="B5" s="5" t="s">
        <v>124</v>
      </c>
      <c r="C5" s="6">
        <v>1967</v>
      </c>
      <c r="D5" s="6">
        <v>3549</v>
      </c>
      <c r="E5" s="6">
        <v>2672</v>
      </c>
      <c r="G5" s="13" t="s">
        <v>149</v>
      </c>
      <c r="H5" s="13">
        <v>9</v>
      </c>
      <c r="I5" s="13">
        <v>10</v>
      </c>
      <c r="J5" s="13">
        <v>19</v>
      </c>
      <c r="K5" s="13">
        <v>37</v>
      </c>
      <c r="L5" s="13" t="str">
        <f t="shared" si="0"/>
        <v/>
      </c>
    </row>
    <row r="6" spans="1:12" x14ac:dyDescent="0.45">
      <c r="A6" s="5" t="s">
        <v>128</v>
      </c>
      <c r="B6" s="5" t="s">
        <v>133</v>
      </c>
      <c r="C6" s="6">
        <v>2648</v>
      </c>
      <c r="D6" s="6">
        <v>2786</v>
      </c>
      <c r="E6" s="6">
        <v>3078</v>
      </c>
      <c r="G6" s="13" t="s">
        <v>141</v>
      </c>
      <c r="H6" s="13">
        <v>22</v>
      </c>
      <c r="I6" s="13">
        <v>13</v>
      </c>
      <c r="J6" s="13">
        <v>3</v>
      </c>
      <c r="K6" s="13">
        <v>79</v>
      </c>
      <c r="L6" s="13" t="str">
        <f t="shared" si="0"/>
        <v>우승</v>
      </c>
    </row>
    <row r="7" spans="1:12" x14ac:dyDescent="0.45">
      <c r="A7" s="5" t="s">
        <v>129</v>
      </c>
      <c r="B7" s="5" t="s">
        <v>124</v>
      </c>
      <c r="C7" s="6">
        <v>4259</v>
      </c>
      <c r="D7" s="6">
        <v>4862</v>
      </c>
      <c r="E7" s="6">
        <v>5037</v>
      </c>
      <c r="G7" s="13" t="s">
        <v>147</v>
      </c>
      <c r="H7" s="13">
        <v>16</v>
      </c>
      <c r="I7" s="13">
        <v>7</v>
      </c>
      <c r="J7" s="13">
        <v>15</v>
      </c>
      <c r="K7" s="13">
        <v>55</v>
      </c>
      <c r="L7" s="13" t="str">
        <f t="shared" si="0"/>
        <v/>
      </c>
    </row>
    <row r="8" spans="1:12" x14ac:dyDescent="0.45">
      <c r="A8" s="5" t="s">
        <v>130</v>
      </c>
      <c r="B8" s="5" t="s">
        <v>133</v>
      </c>
      <c r="C8" s="6">
        <v>3809</v>
      </c>
      <c r="D8" s="6">
        <v>3793</v>
      </c>
      <c r="E8" s="6">
        <v>3945</v>
      </c>
      <c r="G8" s="13" t="s">
        <v>148</v>
      </c>
      <c r="H8" s="13">
        <v>12</v>
      </c>
      <c r="I8" s="13">
        <v>12</v>
      </c>
      <c r="J8" s="13">
        <v>14</v>
      </c>
      <c r="K8" s="13">
        <v>48</v>
      </c>
      <c r="L8" s="13" t="str">
        <f t="shared" si="0"/>
        <v/>
      </c>
    </row>
    <row r="9" spans="1:12" x14ac:dyDescent="0.45">
      <c r="A9" s="5" t="s">
        <v>131</v>
      </c>
      <c r="B9" s="5" t="s">
        <v>133</v>
      </c>
      <c r="C9" s="6">
        <v>1661</v>
      </c>
      <c r="D9" s="6">
        <v>2158</v>
      </c>
      <c r="E9" s="6">
        <v>1998</v>
      </c>
      <c r="G9" s="13" t="s">
        <v>144</v>
      </c>
      <c r="H9" s="13">
        <v>16</v>
      </c>
      <c r="I9" s="13">
        <v>8</v>
      </c>
      <c r="J9" s="13">
        <v>14</v>
      </c>
      <c r="K9" s="13">
        <v>56</v>
      </c>
      <c r="L9" s="13" t="str">
        <f t="shared" si="0"/>
        <v/>
      </c>
    </row>
    <row r="10" spans="1:12" x14ac:dyDescent="0.45">
      <c r="A10" s="5" t="s">
        <v>132</v>
      </c>
      <c r="B10" s="5" t="s">
        <v>124</v>
      </c>
      <c r="C10" s="6">
        <v>3940</v>
      </c>
      <c r="D10" s="6">
        <v>3704</v>
      </c>
      <c r="E10" s="6">
        <v>3513</v>
      </c>
      <c r="G10" s="13" t="s">
        <v>142</v>
      </c>
      <c r="H10" s="13">
        <v>22</v>
      </c>
      <c r="I10" s="13">
        <v>10</v>
      </c>
      <c r="J10" s="13">
        <v>6</v>
      </c>
      <c r="K10" s="13">
        <v>76</v>
      </c>
      <c r="L10" s="13" t="str">
        <f t="shared" si="0"/>
        <v>준우승</v>
      </c>
    </row>
    <row r="11" spans="1:12" x14ac:dyDescent="0.45">
      <c r="A11" s="24" t="s">
        <v>211</v>
      </c>
      <c r="B11" s="25"/>
      <c r="C11" s="25"/>
      <c r="D11" s="26"/>
      <c r="E11" s="12">
        <f>ABS(AVERAGEIF(B3:B10,"영업1팀",C3:C10)-AVERAGEIF(B3:B10,"영업1팀",D3:D10))</f>
        <v>469.5</v>
      </c>
      <c r="G11" s="13" t="s">
        <v>145</v>
      </c>
      <c r="H11" s="13">
        <v>13</v>
      </c>
      <c r="I11" s="13">
        <v>16</v>
      </c>
      <c r="J11" s="13">
        <v>9</v>
      </c>
      <c r="K11" s="13">
        <v>55</v>
      </c>
      <c r="L11" s="13" t="str">
        <f t="shared" si="0"/>
        <v/>
      </c>
    </row>
    <row r="13" spans="1:12" x14ac:dyDescent="0.45">
      <c r="A13" s="10" t="s">
        <v>216</v>
      </c>
      <c r="B13" s="9" t="s">
        <v>151</v>
      </c>
      <c r="E13" s="27" t="s">
        <v>208</v>
      </c>
      <c r="F13" s="27"/>
      <c r="H13" s="10" t="s">
        <v>180</v>
      </c>
      <c r="I13" s="9" t="s">
        <v>183</v>
      </c>
    </row>
    <row r="14" spans="1:12" x14ac:dyDescent="0.45">
      <c r="A14" s="5" t="s">
        <v>152</v>
      </c>
      <c r="B14" s="5" t="s">
        <v>153</v>
      </c>
      <c r="C14" s="11" t="s">
        <v>167</v>
      </c>
      <c r="E14" s="5" t="s">
        <v>154</v>
      </c>
      <c r="F14" s="5" t="s">
        <v>167</v>
      </c>
      <c r="H14" s="5" t="s">
        <v>195</v>
      </c>
      <c r="I14" s="5" t="s">
        <v>209</v>
      </c>
      <c r="J14" s="5" t="s">
        <v>184</v>
      </c>
      <c r="K14" s="5" t="s">
        <v>185</v>
      </c>
      <c r="L14" s="5" t="s">
        <v>186</v>
      </c>
    </row>
    <row r="15" spans="1:12" x14ac:dyDescent="0.45">
      <c r="A15" s="5" t="s">
        <v>161</v>
      </c>
      <c r="B15" s="5" t="s">
        <v>172</v>
      </c>
      <c r="C15" s="5" t="str">
        <f>UPPER(VLOOKUP(LEFT(B15,1),$E$15:$F$18,2,FALSE))</f>
        <v>PLANNING</v>
      </c>
      <c r="E15" s="5" t="s">
        <v>168</v>
      </c>
      <c r="F15" s="5" t="s">
        <v>163</v>
      </c>
      <c r="H15" s="5" t="s">
        <v>189</v>
      </c>
      <c r="I15" s="5">
        <v>33</v>
      </c>
      <c r="J15" s="6">
        <v>34400</v>
      </c>
      <c r="K15" s="5">
        <v>200</v>
      </c>
      <c r="L15" s="5" t="s">
        <v>204</v>
      </c>
    </row>
    <row r="16" spans="1:12" x14ac:dyDescent="0.45">
      <c r="A16" s="5" t="s">
        <v>162</v>
      </c>
      <c r="B16" s="5" t="s">
        <v>176</v>
      </c>
      <c r="C16" s="5" t="str">
        <f t="shared" ref="C16:C23" si="1">UPPER(VLOOKUP(LEFT(B16,1),$E$15:$F$18,2,FALSE))</f>
        <v>FINANCE</v>
      </c>
      <c r="E16" s="5" t="s">
        <v>169</v>
      </c>
      <c r="F16" s="5" t="s">
        <v>164</v>
      </c>
      <c r="H16" s="5" t="s">
        <v>194</v>
      </c>
      <c r="I16" s="5">
        <v>11</v>
      </c>
      <c r="J16" s="6">
        <v>68200</v>
      </c>
      <c r="K16" s="5">
        <v>120</v>
      </c>
      <c r="L16" s="5" t="s">
        <v>204</v>
      </c>
    </row>
    <row r="17" spans="1:12" x14ac:dyDescent="0.45">
      <c r="A17" s="5" t="s">
        <v>160</v>
      </c>
      <c r="B17" s="5" t="s">
        <v>174</v>
      </c>
      <c r="C17" s="5" t="str">
        <f t="shared" si="1"/>
        <v>LOGISTICS</v>
      </c>
      <c r="E17" s="5" t="s">
        <v>170</v>
      </c>
      <c r="F17" s="5" t="s">
        <v>165</v>
      </c>
      <c r="H17" s="5" t="s">
        <v>190</v>
      </c>
      <c r="I17" s="5">
        <v>33</v>
      </c>
      <c r="J17" s="6">
        <v>22800</v>
      </c>
      <c r="K17" s="5">
        <v>240</v>
      </c>
      <c r="L17" s="5" t="s">
        <v>204</v>
      </c>
    </row>
    <row r="18" spans="1:12" x14ac:dyDescent="0.45">
      <c r="A18" s="5" t="s">
        <v>159</v>
      </c>
      <c r="B18" s="5" t="s">
        <v>177</v>
      </c>
      <c r="C18" s="5" t="str">
        <f t="shared" si="1"/>
        <v>FINANCE</v>
      </c>
      <c r="E18" s="5" t="s">
        <v>171</v>
      </c>
      <c r="F18" s="5" t="s">
        <v>166</v>
      </c>
      <c r="H18" s="5" t="s">
        <v>191</v>
      </c>
      <c r="I18" s="5">
        <v>22</v>
      </c>
      <c r="J18" s="6">
        <v>15000</v>
      </c>
      <c r="K18" s="5">
        <v>100</v>
      </c>
      <c r="L18" s="5" t="s">
        <v>205</v>
      </c>
    </row>
    <row r="19" spans="1:12" x14ac:dyDescent="0.45">
      <c r="A19" s="5" t="s">
        <v>158</v>
      </c>
      <c r="B19" s="5" t="s">
        <v>179</v>
      </c>
      <c r="C19" s="5" t="str">
        <f t="shared" si="1"/>
        <v>SALES</v>
      </c>
      <c r="H19" s="5" t="s">
        <v>192</v>
      </c>
      <c r="I19" s="5">
        <v>11</v>
      </c>
      <c r="J19" s="6">
        <v>31000</v>
      </c>
      <c r="K19" s="5">
        <v>300</v>
      </c>
      <c r="L19" s="5" t="s">
        <v>205</v>
      </c>
    </row>
    <row r="20" spans="1:12" x14ac:dyDescent="0.45">
      <c r="A20" s="5" t="s">
        <v>157</v>
      </c>
      <c r="B20" s="5" t="s">
        <v>173</v>
      </c>
      <c r="C20" s="5" t="str">
        <f t="shared" si="1"/>
        <v>PLANNING</v>
      </c>
      <c r="H20" s="5" t="s">
        <v>196</v>
      </c>
      <c r="I20" s="5">
        <v>22</v>
      </c>
      <c r="J20" s="6">
        <v>29400</v>
      </c>
      <c r="K20" s="5">
        <v>140</v>
      </c>
      <c r="L20" s="5" t="s">
        <v>205</v>
      </c>
    </row>
    <row r="21" spans="1:12" x14ac:dyDescent="0.45">
      <c r="A21" s="5" t="s">
        <v>156</v>
      </c>
      <c r="B21" s="5" t="s">
        <v>175</v>
      </c>
      <c r="C21" s="5" t="str">
        <f t="shared" si="1"/>
        <v>LOGISTICS</v>
      </c>
      <c r="H21" s="5" t="s">
        <v>187</v>
      </c>
      <c r="I21" s="5">
        <v>33</v>
      </c>
      <c r="J21" s="6">
        <v>30100</v>
      </c>
      <c r="K21" s="5">
        <v>350</v>
      </c>
      <c r="L21" s="5" t="s">
        <v>205</v>
      </c>
    </row>
    <row r="22" spans="1:12" x14ac:dyDescent="0.45">
      <c r="A22" s="5" t="s">
        <v>155</v>
      </c>
      <c r="B22" s="5" t="s">
        <v>178</v>
      </c>
      <c r="C22" s="5" t="str">
        <f t="shared" si="1"/>
        <v>SALES</v>
      </c>
      <c r="H22" s="5" t="s">
        <v>188</v>
      </c>
      <c r="I22" s="5">
        <v>33</v>
      </c>
      <c r="J22" s="6">
        <v>27600</v>
      </c>
      <c r="K22" s="5">
        <v>320</v>
      </c>
      <c r="L22" s="5" t="s">
        <v>206</v>
      </c>
    </row>
    <row r="23" spans="1:12" x14ac:dyDescent="0.45">
      <c r="A23" s="5" t="s">
        <v>181</v>
      </c>
      <c r="B23" s="5" t="s">
        <v>182</v>
      </c>
      <c r="C23" s="5" t="str">
        <f t="shared" si="1"/>
        <v>PLANNING</v>
      </c>
      <c r="H23" s="5" t="s">
        <v>197</v>
      </c>
      <c r="I23" s="5">
        <v>22</v>
      </c>
      <c r="J23" s="6">
        <v>12800</v>
      </c>
      <c r="K23" s="5">
        <v>170</v>
      </c>
      <c r="L23" s="5" t="s">
        <v>206</v>
      </c>
    </row>
    <row r="24" spans="1:12" x14ac:dyDescent="0.45">
      <c r="H24" s="5" t="s">
        <v>193</v>
      </c>
      <c r="I24" s="5">
        <v>11</v>
      </c>
      <c r="J24" s="6">
        <v>25400</v>
      </c>
      <c r="K24" s="5">
        <v>130</v>
      </c>
      <c r="L24" s="5" t="s">
        <v>206</v>
      </c>
    </row>
    <row r="25" spans="1:12" x14ac:dyDescent="0.45">
      <c r="A25" s="10" t="s">
        <v>198</v>
      </c>
      <c r="B25" s="9" t="s">
        <v>200</v>
      </c>
      <c r="H25" s="24" t="s">
        <v>212</v>
      </c>
      <c r="I25" s="25"/>
      <c r="J25" s="25"/>
      <c r="K25" s="26"/>
      <c r="L25" s="5" t="str">
        <f>COUNTIF(I15:I24,_xlfn.MODE.SNGL(I15:I24))&amp;"개"</f>
        <v>4개</v>
      </c>
    </row>
    <row r="26" spans="1:12" x14ac:dyDescent="0.45">
      <c r="A26" s="5" t="s">
        <v>199</v>
      </c>
      <c r="B26" s="5" t="s">
        <v>201</v>
      </c>
      <c r="C26" s="5" t="s">
        <v>202</v>
      </c>
      <c r="D26" s="5" t="s">
        <v>203</v>
      </c>
      <c r="E26" s="11" t="s">
        <v>207</v>
      </c>
    </row>
    <row r="27" spans="1:12" x14ac:dyDescent="0.45">
      <c r="A27" s="7">
        <v>45387</v>
      </c>
      <c r="B27" s="5">
        <v>12</v>
      </c>
      <c r="C27" s="5">
        <v>17</v>
      </c>
      <c r="D27" s="5">
        <v>0</v>
      </c>
      <c r="E27" s="5" t="str">
        <f>IF(AND(WEEKDAY(A27,1)=1,D27=0),"적합","")</f>
        <v/>
      </c>
    </row>
    <row r="28" spans="1:12" x14ac:dyDescent="0.45">
      <c r="A28" s="7">
        <v>45388</v>
      </c>
      <c r="B28" s="5">
        <v>8</v>
      </c>
      <c r="C28" s="5">
        <v>14</v>
      </c>
      <c r="D28" s="5">
        <v>5</v>
      </c>
      <c r="E28" s="5" t="str">
        <f t="shared" ref="E28:E35" si="2">IF(AND(WEEKDAY(A28,1)=1,D28=0),"적합","")</f>
        <v/>
      </c>
    </row>
    <row r="29" spans="1:12" x14ac:dyDescent="0.45">
      <c r="A29" s="7">
        <v>45389</v>
      </c>
      <c r="B29" s="5">
        <v>4</v>
      </c>
      <c r="C29" s="5">
        <v>12</v>
      </c>
      <c r="D29" s="5">
        <v>15</v>
      </c>
      <c r="E29" s="5" t="str">
        <f t="shared" si="2"/>
        <v/>
      </c>
    </row>
    <row r="30" spans="1:12" x14ac:dyDescent="0.45">
      <c r="A30" s="7">
        <v>45394</v>
      </c>
      <c r="B30" s="5">
        <v>9</v>
      </c>
      <c r="C30" s="5">
        <v>17</v>
      </c>
      <c r="D30" s="5">
        <v>10</v>
      </c>
      <c r="E30" s="5" t="str">
        <f t="shared" si="2"/>
        <v/>
      </c>
    </row>
    <row r="31" spans="1:12" x14ac:dyDescent="0.45">
      <c r="A31" s="7">
        <v>45395</v>
      </c>
      <c r="B31" s="5">
        <v>10</v>
      </c>
      <c r="C31" s="5">
        <v>18</v>
      </c>
      <c r="D31" s="5">
        <v>0</v>
      </c>
      <c r="E31" s="5" t="str">
        <f t="shared" si="2"/>
        <v/>
      </c>
    </row>
    <row r="32" spans="1:12" x14ac:dyDescent="0.45">
      <c r="A32" s="7">
        <v>45396</v>
      </c>
      <c r="B32" s="5">
        <v>9</v>
      </c>
      <c r="C32" s="5">
        <v>16</v>
      </c>
      <c r="D32" s="5">
        <v>0</v>
      </c>
      <c r="E32" s="5" t="str">
        <f t="shared" si="2"/>
        <v>적합</v>
      </c>
    </row>
    <row r="33" spans="1:5" x14ac:dyDescent="0.45">
      <c r="A33" s="7">
        <v>45401</v>
      </c>
      <c r="B33" s="5">
        <v>8</v>
      </c>
      <c r="C33" s="5">
        <v>17</v>
      </c>
      <c r="D33" s="5">
        <v>20</v>
      </c>
      <c r="E33" s="5" t="str">
        <f t="shared" si="2"/>
        <v/>
      </c>
    </row>
    <row r="34" spans="1:5" x14ac:dyDescent="0.45">
      <c r="A34" s="7">
        <v>45402</v>
      </c>
      <c r="B34" s="5">
        <v>12</v>
      </c>
      <c r="C34" s="5">
        <v>25</v>
      </c>
      <c r="D34" s="5">
        <v>0</v>
      </c>
      <c r="E34" s="5" t="str">
        <f t="shared" si="2"/>
        <v/>
      </c>
    </row>
    <row r="35" spans="1:5" x14ac:dyDescent="0.45">
      <c r="A35" s="7">
        <v>45403</v>
      </c>
      <c r="B35" s="5">
        <v>11</v>
      </c>
      <c r="C35" s="5">
        <v>24</v>
      </c>
      <c r="D35" s="5">
        <v>0</v>
      </c>
      <c r="E35" s="5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6"/>
  <dimension ref="A1:G33"/>
  <sheetViews>
    <sheetView topLeftCell="A15" zoomScale="70" zoomScaleNormal="70" workbookViewId="0">
      <selection activeCell="C22" sqref="C22"/>
    </sheetView>
  </sheetViews>
  <sheetFormatPr defaultRowHeight="17" x14ac:dyDescent="0.45"/>
  <cols>
    <col min="1" max="1" width="19.1640625" bestFit="1" customWidth="1"/>
    <col min="2" max="2" width="14.25" bestFit="1" customWidth="1"/>
    <col min="3" max="5" width="11.75" bestFit="1" customWidth="1"/>
    <col min="6" max="6" width="9.1640625" bestFit="1" customWidth="1"/>
    <col min="7" max="7" width="14.5" bestFit="1" customWidth="1"/>
    <col min="8" max="9" width="19.1640625" bestFit="1" customWidth="1"/>
  </cols>
  <sheetData>
    <row r="1" spans="1:7" ht="21" x14ac:dyDescent="0.45">
      <c r="A1" s="23" t="s">
        <v>69</v>
      </c>
      <c r="B1" s="23"/>
      <c r="C1" s="23"/>
      <c r="D1" s="23"/>
      <c r="E1" s="23"/>
      <c r="F1" s="23"/>
      <c r="G1" s="23"/>
    </row>
    <row r="3" spans="1:7" x14ac:dyDescent="0.45">
      <c r="A3" s="5" t="s">
        <v>74</v>
      </c>
      <c r="B3" s="5" t="s">
        <v>70</v>
      </c>
      <c r="C3" s="5" t="s">
        <v>75</v>
      </c>
      <c r="D3" s="5" t="s">
        <v>76</v>
      </c>
      <c r="E3" s="5" t="s">
        <v>71</v>
      </c>
      <c r="F3" s="5" t="s">
        <v>72</v>
      </c>
      <c r="G3" s="5" t="s">
        <v>73</v>
      </c>
    </row>
    <row r="4" spans="1:7" x14ac:dyDescent="0.45">
      <c r="A4" s="5">
        <v>20345180</v>
      </c>
      <c r="B4" s="7">
        <v>45356</v>
      </c>
      <c r="C4" s="5" t="s">
        <v>93</v>
      </c>
      <c r="D4" s="5" t="s">
        <v>215</v>
      </c>
      <c r="E4" s="5" t="s">
        <v>77</v>
      </c>
      <c r="F4" s="5">
        <v>4</v>
      </c>
      <c r="G4" s="6">
        <v>66400</v>
      </c>
    </row>
    <row r="5" spans="1:7" x14ac:dyDescent="0.45">
      <c r="A5" s="5">
        <v>25340699</v>
      </c>
      <c r="B5" s="7">
        <v>45363</v>
      </c>
      <c r="C5" s="5" t="s">
        <v>94</v>
      </c>
      <c r="D5" s="5" t="s">
        <v>214</v>
      </c>
      <c r="E5" s="5" t="s">
        <v>78</v>
      </c>
      <c r="F5" s="5">
        <v>3</v>
      </c>
      <c r="G5" s="6">
        <v>96000</v>
      </c>
    </row>
    <row r="6" spans="1:7" x14ac:dyDescent="0.45">
      <c r="A6" s="5">
        <v>31785268</v>
      </c>
      <c r="B6" s="7">
        <v>45391</v>
      </c>
      <c r="C6" s="5" t="s">
        <v>91</v>
      </c>
      <c r="D6" s="5" t="s">
        <v>213</v>
      </c>
      <c r="E6" s="5" t="s">
        <v>79</v>
      </c>
      <c r="F6" s="5">
        <v>2</v>
      </c>
      <c r="G6" s="6">
        <v>199800</v>
      </c>
    </row>
    <row r="7" spans="1:7" x14ac:dyDescent="0.45">
      <c r="A7" s="5">
        <v>37856884</v>
      </c>
      <c r="B7" s="7">
        <v>45399</v>
      </c>
      <c r="C7" s="5" t="s">
        <v>90</v>
      </c>
      <c r="D7" s="5" t="s">
        <v>215</v>
      </c>
      <c r="E7" s="5" t="s">
        <v>80</v>
      </c>
      <c r="F7" s="5">
        <v>4</v>
      </c>
      <c r="G7" s="6">
        <v>170000</v>
      </c>
    </row>
    <row r="8" spans="1:7" x14ac:dyDescent="0.45">
      <c r="A8" s="5">
        <v>47306722</v>
      </c>
      <c r="B8" s="7">
        <v>45408</v>
      </c>
      <c r="C8" s="5" t="s">
        <v>89</v>
      </c>
      <c r="D8" s="5" t="s">
        <v>214</v>
      </c>
      <c r="E8" s="5" t="s">
        <v>81</v>
      </c>
      <c r="F8" s="5">
        <v>5</v>
      </c>
      <c r="G8" s="6">
        <v>58000</v>
      </c>
    </row>
    <row r="9" spans="1:7" x14ac:dyDescent="0.45">
      <c r="A9" s="5">
        <v>47689033</v>
      </c>
      <c r="B9" s="7">
        <v>45419</v>
      </c>
      <c r="C9" s="5" t="s">
        <v>95</v>
      </c>
      <c r="D9" s="5" t="s">
        <v>215</v>
      </c>
      <c r="E9" s="5" t="s">
        <v>82</v>
      </c>
      <c r="F9" s="5">
        <v>3</v>
      </c>
      <c r="G9" s="6">
        <v>105300</v>
      </c>
    </row>
    <row r="10" spans="1:7" x14ac:dyDescent="0.45">
      <c r="A10" s="5">
        <v>51437891</v>
      </c>
      <c r="B10" s="7">
        <v>45428</v>
      </c>
      <c r="C10" s="5" t="s">
        <v>96</v>
      </c>
      <c r="D10" s="5" t="s">
        <v>213</v>
      </c>
      <c r="E10" s="5" t="s">
        <v>83</v>
      </c>
      <c r="F10" s="5">
        <v>4</v>
      </c>
      <c r="G10" s="6">
        <v>226800</v>
      </c>
    </row>
    <row r="11" spans="1:7" x14ac:dyDescent="0.45">
      <c r="A11" s="5">
        <v>67411029</v>
      </c>
      <c r="B11" s="7">
        <v>45442</v>
      </c>
      <c r="C11" s="5" t="s">
        <v>97</v>
      </c>
      <c r="D11" s="5" t="s">
        <v>214</v>
      </c>
      <c r="E11" s="5" t="s">
        <v>84</v>
      </c>
      <c r="F11" s="5">
        <v>1</v>
      </c>
      <c r="G11" s="6">
        <v>135000</v>
      </c>
    </row>
    <row r="12" spans="1:7" x14ac:dyDescent="0.45">
      <c r="A12" s="5">
        <v>74893056</v>
      </c>
      <c r="B12" s="7">
        <v>45451</v>
      </c>
      <c r="C12" s="5" t="s">
        <v>88</v>
      </c>
      <c r="D12" s="5" t="s">
        <v>215</v>
      </c>
      <c r="E12" s="5" t="s">
        <v>85</v>
      </c>
      <c r="F12" s="5">
        <v>3</v>
      </c>
      <c r="G12" s="6">
        <v>50400</v>
      </c>
    </row>
    <row r="13" spans="1:7" x14ac:dyDescent="0.45">
      <c r="A13" s="5">
        <v>89620367</v>
      </c>
      <c r="B13" s="7">
        <v>45462</v>
      </c>
      <c r="C13" s="5" t="s">
        <v>92</v>
      </c>
      <c r="D13" s="5" t="s">
        <v>215</v>
      </c>
      <c r="E13" s="5" t="s">
        <v>86</v>
      </c>
      <c r="F13" s="5">
        <v>1</v>
      </c>
      <c r="G13" s="6">
        <v>110000</v>
      </c>
    </row>
    <row r="14" spans="1:7" x14ac:dyDescent="0.45">
      <c r="A14" s="5">
        <v>97145045</v>
      </c>
      <c r="B14" s="7">
        <v>45465</v>
      </c>
      <c r="C14" s="5" t="s">
        <v>98</v>
      </c>
      <c r="D14" s="5" t="s">
        <v>213</v>
      </c>
      <c r="E14" s="5" t="s">
        <v>87</v>
      </c>
      <c r="F14" s="5">
        <v>2</v>
      </c>
      <c r="G14" s="6">
        <v>10600</v>
      </c>
    </row>
    <row r="18" spans="1:6" x14ac:dyDescent="0.45">
      <c r="C18" s="19" t="s">
        <v>251</v>
      </c>
    </row>
    <row r="19" spans="1:6" x14ac:dyDescent="0.45">
      <c r="A19" s="19" t="s">
        <v>252</v>
      </c>
      <c r="B19" s="19" t="s">
        <v>253</v>
      </c>
      <c r="C19" t="s">
        <v>244</v>
      </c>
      <c r="D19" t="s">
        <v>245</v>
      </c>
      <c r="E19" t="s">
        <v>246</v>
      </c>
      <c r="F19" t="s">
        <v>239</v>
      </c>
    </row>
    <row r="20" spans="1:6" x14ac:dyDescent="0.45">
      <c r="A20" t="s">
        <v>240</v>
      </c>
      <c r="C20" s="32"/>
      <c r="D20" s="32"/>
      <c r="E20" s="32"/>
      <c r="F20" s="32"/>
    </row>
    <row r="21" spans="1:6" x14ac:dyDescent="0.45">
      <c r="B21" t="s">
        <v>247</v>
      </c>
      <c r="C21" s="32" t="s">
        <v>254</v>
      </c>
      <c r="D21" s="32">
        <v>4</v>
      </c>
      <c r="E21" s="32">
        <v>3</v>
      </c>
      <c r="F21" s="32">
        <v>7</v>
      </c>
    </row>
    <row r="22" spans="1:6" x14ac:dyDescent="0.45">
      <c r="B22" t="s">
        <v>250</v>
      </c>
      <c r="C22" s="32" t="s">
        <v>254</v>
      </c>
      <c r="D22" s="32">
        <v>66400</v>
      </c>
      <c r="E22" s="32">
        <v>96000</v>
      </c>
      <c r="F22" s="32">
        <v>162400</v>
      </c>
    </row>
    <row r="23" spans="1:6" x14ac:dyDescent="0.45">
      <c r="A23" t="s">
        <v>241</v>
      </c>
      <c r="C23" s="32"/>
      <c r="D23" s="32"/>
      <c r="E23" s="32"/>
      <c r="F23" s="32"/>
    </row>
    <row r="24" spans="1:6" x14ac:dyDescent="0.45">
      <c r="B24" t="s">
        <v>247</v>
      </c>
      <c r="C24" s="32">
        <v>2</v>
      </c>
      <c r="D24" s="32">
        <v>4</v>
      </c>
      <c r="E24" s="32">
        <v>5</v>
      </c>
      <c r="F24" s="32">
        <v>11</v>
      </c>
    </row>
    <row r="25" spans="1:6" x14ac:dyDescent="0.45">
      <c r="B25" t="s">
        <v>250</v>
      </c>
      <c r="C25" s="32">
        <v>199800</v>
      </c>
      <c r="D25" s="32">
        <v>170000</v>
      </c>
      <c r="E25" s="32">
        <v>58000</v>
      </c>
      <c r="F25" s="32">
        <v>427800</v>
      </c>
    </row>
    <row r="26" spans="1:6" x14ac:dyDescent="0.45">
      <c r="A26" t="s">
        <v>242</v>
      </c>
      <c r="C26" s="32"/>
      <c r="D26" s="32"/>
      <c r="E26" s="32"/>
      <c r="F26" s="32"/>
    </row>
    <row r="27" spans="1:6" x14ac:dyDescent="0.45">
      <c r="B27" t="s">
        <v>247</v>
      </c>
      <c r="C27" s="32">
        <v>4</v>
      </c>
      <c r="D27" s="32">
        <v>3</v>
      </c>
      <c r="E27" s="32">
        <v>1</v>
      </c>
      <c r="F27" s="32">
        <v>8</v>
      </c>
    </row>
    <row r="28" spans="1:6" x14ac:dyDescent="0.45">
      <c r="B28" t="s">
        <v>250</v>
      </c>
      <c r="C28" s="32">
        <v>226800</v>
      </c>
      <c r="D28" s="32">
        <v>105300</v>
      </c>
      <c r="E28" s="32">
        <v>135000</v>
      </c>
      <c r="F28" s="32">
        <v>467100</v>
      </c>
    </row>
    <row r="29" spans="1:6" x14ac:dyDescent="0.45">
      <c r="A29" t="s">
        <v>243</v>
      </c>
      <c r="C29" s="32"/>
      <c r="D29" s="32"/>
      <c r="E29" s="32"/>
      <c r="F29" s="32"/>
    </row>
    <row r="30" spans="1:6" x14ac:dyDescent="0.45">
      <c r="B30" t="s">
        <v>247</v>
      </c>
      <c r="C30" s="32">
        <v>2</v>
      </c>
      <c r="D30" s="32">
        <v>4</v>
      </c>
      <c r="E30" s="32" t="s">
        <v>254</v>
      </c>
      <c r="F30" s="32">
        <v>6</v>
      </c>
    </row>
    <row r="31" spans="1:6" x14ac:dyDescent="0.45">
      <c r="B31" t="s">
        <v>250</v>
      </c>
      <c r="C31" s="32">
        <v>10600</v>
      </c>
      <c r="D31" s="32">
        <v>160400</v>
      </c>
      <c r="E31" s="32" t="s">
        <v>254</v>
      </c>
      <c r="F31" s="32">
        <v>171000</v>
      </c>
    </row>
    <row r="32" spans="1:6" x14ac:dyDescent="0.45">
      <c r="A32" t="s">
        <v>248</v>
      </c>
      <c r="C32" s="32">
        <v>8</v>
      </c>
      <c r="D32" s="32">
        <v>15</v>
      </c>
      <c r="E32" s="32">
        <v>9</v>
      </c>
      <c r="F32" s="32">
        <v>32</v>
      </c>
    </row>
    <row r="33" spans="1:6" x14ac:dyDescent="0.45">
      <c r="A33" t="s">
        <v>249</v>
      </c>
      <c r="C33" s="32">
        <v>437200</v>
      </c>
      <c r="D33" s="32">
        <v>502100</v>
      </c>
      <c r="E33" s="32">
        <v>289000</v>
      </c>
      <c r="F33" s="32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7"/>
  <dimension ref="A1:I12"/>
  <sheetViews>
    <sheetView workbookViewId="0">
      <selection activeCell="H14" sqref="H14"/>
    </sheetView>
  </sheetViews>
  <sheetFormatPr defaultRowHeight="17" x14ac:dyDescent="0.45"/>
  <cols>
    <col min="1" max="1" width="10.4140625" bestFit="1" customWidth="1"/>
  </cols>
  <sheetData>
    <row r="1" spans="1:9" x14ac:dyDescent="0.45">
      <c r="A1" s="9" t="s">
        <v>114</v>
      </c>
      <c r="F1" s="9" t="s">
        <v>113</v>
      </c>
    </row>
    <row r="2" spans="1:9" x14ac:dyDescent="0.45">
      <c r="A2" s="5" t="s">
        <v>111</v>
      </c>
      <c r="B2" s="5" t="s">
        <v>112</v>
      </c>
      <c r="C2" s="5" t="s">
        <v>110</v>
      </c>
      <c r="D2" s="5" t="s">
        <v>109</v>
      </c>
      <c r="F2" s="5" t="s">
        <v>111</v>
      </c>
      <c r="G2" s="5" t="s">
        <v>112</v>
      </c>
      <c r="H2" s="5" t="s">
        <v>110</v>
      </c>
      <c r="I2" s="5" t="s">
        <v>109</v>
      </c>
    </row>
    <row r="3" spans="1:9" x14ac:dyDescent="0.45">
      <c r="A3" s="5" t="s">
        <v>99</v>
      </c>
      <c r="B3" s="5">
        <v>28</v>
      </c>
      <c r="C3" s="5">
        <v>19</v>
      </c>
      <c r="D3" s="5">
        <v>25</v>
      </c>
      <c r="F3" s="5" t="s">
        <v>104</v>
      </c>
      <c r="G3" s="5">
        <v>19</v>
      </c>
      <c r="H3" s="5">
        <v>24</v>
      </c>
      <c r="I3" s="5">
        <v>19</v>
      </c>
    </row>
    <row r="4" spans="1:9" x14ac:dyDescent="0.45">
      <c r="A4" s="5" t="s">
        <v>100</v>
      </c>
      <c r="B4" s="5">
        <v>19</v>
      </c>
      <c r="C4" s="5">
        <v>21</v>
      </c>
      <c r="D4" s="5">
        <v>23</v>
      </c>
      <c r="F4" s="5" t="s">
        <v>105</v>
      </c>
      <c r="G4" s="5">
        <v>15</v>
      </c>
      <c r="H4" s="5">
        <v>20</v>
      </c>
      <c r="I4" s="5">
        <v>22</v>
      </c>
    </row>
    <row r="5" spans="1:9" x14ac:dyDescent="0.45">
      <c r="A5" s="5" t="s">
        <v>101</v>
      </c>
      <c r="B5" s="5">
        <v>22</v>
      </c>
      <c r="C5" s="5">
        <v>25</v>
      </c>
      <c r="D5" s="5">
        <v>29</v>
      </c>
      <c r="F5" s="5" t="s">
        <v>106</v>
      </c>
      <c r="G5" s="5">
        <v>21</v>
      </c>
      <c r="H5" s="5">
        <v>18</v>
      </c>
      <c r="I5" s="5">
        <v>24</v>
      </c>
    </row>
    <row r="6" spans="1:9" x14ac:dyDescent="0.45">
      <c r="A6" s="5" t="s">
        <v>102</v>
      </c>
      <c r="B6" s="5">
        <v>31</v>
      </c>
      <c r="C6" s="5">
        <v>23</v>
      </c>
      <c r="D6" s="5">
        <v>30</v>
      </c>
      <c r="F6" s="5" t="s">
        <v>107</v>
      </c>
      <c r="G6" s="5">
        <v>20</v>
      </c>
      <c r="H6" s="5">
        <v>21</v>
      </c>
      <c r="I6" s="5">
        <v>17</v>
      </c>
    </row>
    <row r="7" spans="1:9" x14ac:dyDescent="0.45">
      <c r="A7" s="5" t="s">
        <v>103</v>
      </c>
      <c r="B7" s="5">
        <v>25</v>
      </c>
      <c r="C7" s="5">
        <v>17</v>
      </c>
      <c r="D7" s="5">
        <v>22</v>
      </c>
      <c r="F7" s="5" t="s">
        <v>108</v>
      </c>
      <c r="G7" s="5">
        <v>17</v>
      </c>
      <c r="H7" s="5">
        <v>16</v>
      </c>
      <c r="I7" s="5">
        <v>20</v>
      </c>
    </row>
    <row r="9" spans="1:9" x14ac:dyDescent="0.45">
      <c r="A9" s="9" t="s">
        <v>115</v>
      </c>
    </row>
    <row r="10" spans="1:9" x14ac:dyDescent="0.45">
      <c r="A10" s="5" t="s">
        <v>111</v>
      </c>
      <c r="B10" s="5" t="s">
        <v>112</v>
      </c>
      <c r="C10" s="5" t="s">
        <v>110</v>
      </c>
      <c r="D10" s="5" t="s">
        <v>109</v>
      </c>
    </row>
    <row r="11" spans="1:9" x14ac:dyDescent="0.45">
      <c r="A11" s="20" t="s">
        <v>258</v>
      </c>
      <c r="B11" s="5">
        <v>25</v>
      </c>
      <c r="C11" s="5">
        <v>21</v>
      </c>
      <c r="D11" s="5">
        <v>25.8</v>
      </c>
    </row>
    <row r="12" spans="1:9" x14ac:dyDescent="0.45">
      <c r="A12" s="5" t="s">
        <v>259</v>
      </c>
      <c r="B12" s="5">
        <v>18.399999999999999</v>
      </c>
      <c r="C12" s="5">
        <v>19.8</v>
      </c>
      <c r="D12" s="5">
        <v>20.399999999999999</v>
      </c>
    </row>
  </sheetData>
  <dataConsolidate function="average" leftLabels="1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sheetPr codeName="Sheet1"/>
  <dimension ref="A1:E10"/>
  <sheetViews>
    <sheetView workbookViewId="0">
      <selection activeCell="H3" sqref="H3"/>
    </sheetView>
  </sheetViews>
  <sheetFormatPr defaultRowHeight="17" x14ac:dyDescent="0.45"/>
  <cols>
    <col min="6" max="6" width="5.58203125" customWidth="1"/>
  </cols>
  <sheetData>
    <row r="1" spans="1:5" ht="21" x14ac:dyDescent="0.45">
      <c r="A1" s="23" t="s">
        <v>43</v>
      </c>
      <c r="B1" s="23"/>
      <c r="C1" s="23"/>
      <c r="D1" s="23"/>
      <c r="E1" s="23"/>
    </row>
    <row r="3" spans="1:5" x14ac:dyDescent="0.45">
      <c r="A3" s="21" t="s">
        <v>210</v>
      </c>
      <c r="B3" s="21" t="s">
        <v>44</v>
      </c>
      <c r="C3" s="21" t="s">
        <v>45</v>
      </c>
      <c r="D3" s="21" t="s">
        <v>46</v>
      </c>
      <c r="E3" s="21" t="s">
        <v>47</v>
      </c>
    </row>
    <row r="4" spans="1:5" x14ac:dyDescent="0.45">
      <c r="A4" s="5" t="s">
        <v>52</v>
      </c>
      <c r="B4" s="5">
        <v>68</v>
      </c>
      <c r="C4" s="5">
        <v>43</v>
      </c>
      <c r="D4" s="5">
        <v>8</v>
      </c>
      <c r="E4" s="5">
        <f>SUM(B4:D4)</f>
        <v>119</v>
      </c>
    </row>
    <row r="5" spans="1:5" x14ac:dyDescent="0.45">
      <c r="A5" s="5" t="s">
        <v>51</v>
      </c>
      <c r="B5" s="5">
        <v>59</v>
      </c>
      <c r="C5" s="5">
        <v>48</v>
      </c>
      <c r="D5" s="5">
        <v>4</v>
      </c>
      <c r="E5" s="5">
        <f t="shared" ref="E5:E10" si="0">SUM(B5:D5)</f>
        <v>111</v>
      </c>
    </row>
    <row r="6" spans="1:5" x14ac:dyDescent="0.45">
      <c r="A6" s="5" t="s">
        <v>50</v>
      </c>
      <c r="B6" s="5">
        <v>60</v>
      </c>
      <c r="C6" s="5">
        <v>42</v>
      </c>
      <c r="D6" s="5">
        <v>6</v>
      </c>
      <c r="E6" s="5">
        <f t="shared" si="0"/>
        <v>108</v>
      </c>
    </row>
    <row r="7" spans="1:5" x14ac:dyDescent="0.45">
      <c r="A7" s="5" t="s">
        <v>53</v>
      </c>
      <c r="B7" s="5">
        <v>54</v>
      </c>
      <c r="C7" s="5">
        <v>46</v>
      </c>
      <c r="D7" s="5">
        <v>7</v>
      </c>
      <c r="E7" s="5">
        <f t="shared" si="0"/>
        <v>107</v>
      </c>
    </row>
    <row r="8" spans="1:5" x14ac:dyDescent="0.45">
      <c r="A8" s="5" t="s">
        <v>49</v>
      </c>
      <c r="B8" s="5">
        <v>51</v>
      </c>
      <c r="C8" s="5">
        <v>39</v>
      </c>
      <c r="D8" s="5">
        <v>6</v>
      </c>
      <c r="E8" s="5">
        <f t="shared" si="0"/>
        <v>96</v>
      </c>
    </row>
    <row r="9" spans="1:5" x14ac:dyDescent="0.45">
      <c r="A9" s="5" t="s">
        <v>48</v>
      </c>
      <c r="B9" s="5">
        <v>65</v>
      </c>
      <c r="C9" s="5">
        <v>47</v>
      </c>
      <c r="D9" s="5">
        <v>2</v>
      </c>
      <c r="E9" s="5">
        <f t="shared" si="0"/>
        <v>114</v>
      </c>
    </row>
    <row r="10" spans="1:5" x14ac:dyDescent="0.45">
      <c r="A10" s="5" t="s">
        <v>54</v>
      </c>
      <c r="B10" s="5">
        <v>62</v>
      </c>
      <c r="C10" s="5">
        <v>46</v>
      </c>
      <c r="D10" s="5">
        <v>9</v>
      </c>
      <c r="E10" s="5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1" r:id="rId3" name="Button 3">
              <controlPr defaultSize="0" print="0" autoFill="0" autoPict="0" macro="[0]!총점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sheetPr codeName="Sheet8"/>
  <dimension ref="A1:F9"/>
  <sheetViews>
    <sheetView topLeftCell="A3" workbookViewId="0">
      <selection activeCell="I24" sqref="I24"/>
    </sheetView>
  </sheetViews>
  <sheetFormatPr defaultRowHeight="17" x14ac:dyDescent="0.45"/>
  <cols>
    <col min="1" max="1" width="10.4140625" bestFit="1" customWidth="1"/>
  </cols>
  <sheetData>
    <row r="1" spans="1:6" ht="21" x14ac:dyDescent="0.45">
      <c r="A1" s="23" t="s">
        <v>68</v>
      </c>
      <c r="B1" s="23"/>
      <c r="C1" s="23"/>
      <c r="D1" s="23"/>
      <c r="E1" s="23"/>
      <c r="F1" s="23"/>
    </row>
    <row r="2" spans="1:6" x14ac:dyDescent="0.45">
      <c r="F2" s="8" t="s">
        <v>60</v>
      </c>
    </row>
    <row r="3" spans="1:6" x14ac:dyDescent="0.45">
      <c r="A3" s="5" t="s">
        <v>61</v>
      </c>
      <c r="B3" s="5" t="s">
        <v>55</v>
      </c>
      <c r="C3" s="5" t="s">
        <v>56</v>
      </c>
      <c r="D3" s="5" t="s">
        <v>57</v>
      </c>
      <c r="E3" s="5" t="s">
        <v>58</v>
      </c>
      <c r="F3" s="5" t="s">
        <v>59</v>
      </c>
    </row>
    <row r="4" spans="1:6" x14ac:dyDescent="0.45">
      <c r="A4" s="5" t="s">
        <v>62</v>
      </c>
      <c r="B4" s="5">
        <v>92</v>
      </c>
      <c r="C4" s="5">
        <v>237</v>
      </c>
      <c r="D4" s="5">
        <v>150</v>
      </c>
      <c r="E4" s="5">
        <v>125</v>
      </c>
      <c r="F4" s="5">
        <v>63</v>
      </c>
    </row>
    <row r="5" spans="1:6" x14ac:dyDescent="0.45">
      <c r="A5" s="5" t="s">
        <v>65</v>
      </c>
      <c r="B5" s="5">
        <v>81</v>
      </c>
      <c r="C5" s="5">
        <v>288</v>
      </c>
      <c r="D5" s="5">
        <v>175</v>
      </c>
      <c r="E5" s="5">
        <v>131</v>
      </c>
      <c r="F5" s="5">
        <v>50</v>
      </c>
    </row>
    <row r="6" spans="1:6" x14ac:dyDescent="0.45">
      <c r="A6" s="5" t="s">
        <v>66</v>
      </c>
      <c r="B6" s="5">
        <v>94</v>
      </c>
      <c r="C6" s="5">
        <v>249</v>
      </c>
      <c r="D6" s="5">
        <v>181</v>
      </c>
      <c r="E6" s="5">
        <v>100</v>
      </c>
      <c r="F6" s="5">
        <v>31</v>
      </c>
    </row>
    <row r="7" spans="1:6" x14ac:dyDescent="0.45">
      <c r="A7" s="5" t="s">
        <v>67</v>
      </c>
      <c r="B7" s="5">
        <v>126</v>
      </c>
      <c r="C7" s="5">
        <v>271</v>
      </c>
      <c r="D7" s="5">
        <v>156</v>
      </c>
      <c r="E7" s="5">
        <v>108</v>
      </c>
      <c r="F7" s="5">
        <v>63</v>
      </c>
    </row>
    <row r="8" spans="1:6" x14ac:dyDescent="0.45">
      <c r="A8" s="5" t="s">
        <v>64</v>
      </c>
      <c r="B8" s="5">
        <v>88</v>
      </c>
      <c r="C8" s="5">
        <v>295</v>
      </c>
      <c r="D8" s="5">
        <v>188</v>
      </c>
      <c r="E8" s="5">
        <v>81</v>
      </c>
      <c r="F8" s="5">
        <v>69</v>
      </c>
    </row>
    <row r="9" spans="1:6" x14ac:dyDescent="0.45">
      <c r="A9" s="5" t="s">
        <v>63</v>
      </c>
      <c r="B9" s="5">
        <v>94</v>
      </c>
      <c r="C9" s="5">
        <v>267</v>
      </c>
      <c r="D9" s="5">
        <v>156</v>
      </c>
      <c r="E9" s="5">
        <v>146</v>
      </c>
      <c r="F9" s="5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나현 이</cp:lastModifiedBy>
  <dcterms:created xsi:type="dcterms:W3CDTF">2024-04-04T05:45:49Z</dcterms:created>
  <dcterms:modified xsi:type="dcterms:W3CDTF">2024-08-04T10:52:26Z</dcterms:modified>
</cp:coreProperties>
</file>