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 codeName="{899C9086-67A9-5B14-2C2D-5A8001700F7D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itkim\Desktop\05 최신기출문제\"/>
    </mc:Choice>
  </mc:AlternateContent>
  <xr:revisionPtr revIDLastSave="0" documentId="13_ncr:2001_{E28DCCA0-B09E-4D4E-AF21-00661C715A46}" xr6:coauthVersionLast="47" xr6:coauthVersionMax="47" xr10:uidLastSave="{00000000-0000-0000-0000-000000000000}"/>
  <bookViews>
    <workbookView xWindow="-110" yWindow="-110" windowWidth="19420" windowHeight="11020" firstSheet="2" activeTab="3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nm.Criteria" localSheetId="2">'기본작업-3'!$A$17:$C$18</definedName>
    <definedName name="_xlnm.Extract" localSheetId="2">'기본작업-3'!$A$21:$F$21</definedName>
  </definedNames>
  <calcPr calcId="191029"/>
  <pivotCaches>
    <pivotCache cacheId="0" r:id="rId9"/>
  </pivotCaches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4" i="12" l="1"/>
  <c r="L5" i="12"/>
  <c r="L6" i="12"/>
  <c r="L7" i="12"/>
  <c r="L8" i="12"/>
  <c r="L9" i="12"/>
  <c r="L10" i="12"/>
  <c r="L11" i="12"/>
  <c r="L3" i="12"/>
  <c r="E5" i="9"/>
  <c r="E6" i="9"/>
  <c r="E7" i="9"/>
  <c r="E8" i="9"/>
  <c r="E9" i="9"/>
  <c r="E10" i="9"/>
  <c r="E4" i="9"/>
  <c r="E35" i="12"/>
  <c r="E28" i="12"/>
  <c r="E29" i="12"/>
  <c r="E30" i="12"/>
  <c r="E31" i="12"/>
  <c r="E32" i="12"/>
  <c r="E33" i="12"/>
  <c r="E34" i="12"/>
  <c r="E27" i="12"/>
  <c r="L25" i="12"/>
  <c r="C17" i="12"/>
  <c r="C18" i="12"/>
  <c r="C19" i="12"/>
  <c r="C20" i="12"/>
  <c r="C21" i="12"/>
  <c r="C22" i="12"/>
  <c r="C23" i="12"/>
  <c r="C15" i="12"/>
  <c r="C16" i="12"/>
  <c r="E11" i="12"/>
  <c r="A18" i="3"/>
  <c r="F5" i="3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<sst xmlns="http://schemas.openxmlformats.org/spreadsheetml/2006/main" count="331" uniqueCount="261">
  <si>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</si>
  <si>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</si>
  <si>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</si>
  <si>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</si>
  <si>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</si>
  <si>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</si>
  <si>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</si>
  <si>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</si>
  <si>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</si>
  <si>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</si>
  <si>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</si>
  <si>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</si>
  <si>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</si>
  <si>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</si>
  <si>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</si>
  <si>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</si>
  <si>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</si>
  <si>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</si>
  <si>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</si>
  <si>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</si>
  <si>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</si>
  <si>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</si>
  <si>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</si>
  <si>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</si>
  <si>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</si>
  <si>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</si>
  <si>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</si>
  <si>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</si>
  <si>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</si>
  <si>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</si>
  <si>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</si>
  <si>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</si>
  <si>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</si>
  <si>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</si>
  <si>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</si>
  <si>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</si>
  <si>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</si>
  <si>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</si>
  <si>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</si>
  <si>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</si>
  <si>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</si>
  <si>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</si>
  <si>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</si>
  <si>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</si>
  <si>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</si>
  <si>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</si>
  <si>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</si>
  <si>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</si>
  <si>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</si>
  <si>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</si>
  <si>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</si>
  <si>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</si>
  <si>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</si>
  <si>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</si>
  <si>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</si>
  <si>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</si>
  <si>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</si>
  <si>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</si>
  <si>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</si>
  <si>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</si>
  <si>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</si>
  <si>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</si>
  <si>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</si>
  <si>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</si>
  <si>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</si>
  <si>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</si>
  <si>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</si>
  <si>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</si>
  <si>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</si>
  <si>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</si>
  <si>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</si>
  <si>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</si>
  <si>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</si>
  <si>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</si>
  <si>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</si>
  <si>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</si>
  <si>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</si>
  <si>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</si>
  <si>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</si>
  <si>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</si>
  <si>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</si>
  <si>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</si>
  <si>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</si>
  <si>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</si>
  <si>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</si>
  <si>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</si>
  <si>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</si>
  <si>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</si>
  <si>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</si>
  <si>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</si>
  <si>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</si>
  <si>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</si>
  <si>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</si>
  <si>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</si>
  <si>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</si>
  <si>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</si>
  <si>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</si>
  <si>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</si>
  <si>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</si>
  <si>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</si>
  <si>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</si>
  <si>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</si>
  <si>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</si>
  <si>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</si>
  <si>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</si>
  <si>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</si>
  <si>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</si>
  <si>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</si>
  <si>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</si>
  <si>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</si>
  <si>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</si>
  <si>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</si>
  <si>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</si>
  <si>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</si>
  <si>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</si>
  <si>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</si>
  <si>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</si>
  <si>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</si>
  <si>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</si>
  <si>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</si>
  <si>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</si>
  <si>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</si>
  <si>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</si>
  <si>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</si>
  <si>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</si>
  <si>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</si>
  <si>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</si>
  <si>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</si>
  <si>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</si>
  <si>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</si>
  <si>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</si>
  <si>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</si>
  <si>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</si>
  <si>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</si>
  <si>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</si>
  <si>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</si>
  <si>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</si>
  <si>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</si>
  <si>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</si>
  <si>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</si>
  <si>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</si>
  <si>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</si>
  <si>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</si>
  <si>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</si>
  <si>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</si>
  <si>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</si>
  <si>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</si>
  <si>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</si>
  <si>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</si>
  <si>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</si>
  <si>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</si>
  <si>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</si>
  <si>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</si>
  <si>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</si>
  <si>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</si>
  <si>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</si>
  <si>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</si>
  <si>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</si>
  <si>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</si>
  <si>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</si>
  <si>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</si>
  <si>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</si>
  <si>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</si>
  <si>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</si>
  <si>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</si>
  <si>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</si>
  <si>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</si>
  <si>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</si>
  <si>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</si>
  <si>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</si>
  <si>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</si>
  <si>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</si>
  <si>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</si>
  <si>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</si>
  <si>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</si>
  <si>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</si>
  <si>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</si>
  <si>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</si>
  <si>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</si>
  <si>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</si>
  <si>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</si>
  <si>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</si>
  <si>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</si>
  <si>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</si>
  <si>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</si>
  <si>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</si>
  <si>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</si>
  <si>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</si>
  <si>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</si>
  <si>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</si>
  <si>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</si>
  <si>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</si>
  <si>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</si>
  <si>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</si>
  <si>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</si>
  <si>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</si>
  <si>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</si>
  <si>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</si>
  <si>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</si>
  <si>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</si>
  <si>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</si>
  <si>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</si>
  <si>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</si>
  <si>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</si>
  <si>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</si>
  <si>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</si>
  <si>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</si>
  <si>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</si>
  <si>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</si>
  <si>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</si>
  <si>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</si>
  <si>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</si>
  <si>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</si>
  <si>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</si>
  <si>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</si>
  <si>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</si>
  <si>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</si>
  <si>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거래처코드</t>
    <phoneticPr fontId="1" type="noConversion"/>
  </si>
  <si>
    <t>sw-32</t>
    <phoneticPr fontId="1" type="noConversion"/>
  </si>
  <si>
    <t>hg-50</t>
    <phoneticPr fontId="1" type="noConversion"/>
  </si>
  <si>
    <t>kc-97</t>
    <phoneticPr fontId="1" type="noConversion"/>
  </si>
  <si>
    <t>pe-53</t>
    <phoneticPr fontId="1" type="noConversion"/>
  </si>
  <si>
    <t>sm-18</t>
    <phoneticPr fontId="1" type="noConversion"/>
  </si>
  <si>
    <t>거래처명</t>
    <phoneticPr fontId="1" type="noConversion"/>
  </si>
  <si>
    <t>그린산업</t>
    <phoneticPr fontId="1" type="noConversion"/>
  </si>
  <si>
    <t>튼튼실업</t>
    <phoneticPr fontId="1" type="noConversion"/>
  </si>
  <si>
    <t>해피산업</t>
    <phoneticPr fontId="1" type="noConversion"/>
  </si>
  <si>
    <t>한국실업</t>
    <phoneticPr fontId="1" type="noConversion"/>
  </si>
  <si>
    <t>국민산업</t>
    <phoneticPr fontId="1" type="noConversion"/>
  </si>
  <si>
    <t>거래량</t>
    <phoneticPr fontId="1" type="noConversion"/>
  </si>
  <si>
    <t>거래금액</t>
    <phoneticPr fontId="1" type="noConversion"/>
  </si>
  <si>
    <t>738만원</t>
    <phoneticPr fontId="1" type="noConversion"/>
  </si>
  <si>
    <t>391만원</t>
    <phoneticPr fontId="1" type="noConversion"/>
  </si>
  <si>
    <t>684만원</t>
    <phoneticPr fontId="1" type="noConversion"/>
  </si>
  <si>
    <t>569만원</t>
    <phoneticPr fontId="1" type="noConversion"/>
  </si>
  <si>
    <t>914만원</t>
    <phoneticPr fontId="1" type="noConversion"/>
  </si>
  <si>
    <t>반품량</t>
    <phoneticPr fontId="1" type="noConversion"/>
  </si>
  <si>
    <t>반품비율</t>
    <phoneticPr fontId="1" type="noConversion"/>
  </si>
  <si>
    <t>平均</t>
    <phoneticPr fontId="1" type="noConversion"/>
  </si>
  <si>
    <t>이후</t>
    <phoneticPr fontId="1" type="noConversion"/>
  </si>
  <si>
    <t>&gt;=1000</t>
    <phoneticPr fontId="1" type="noConversion"/>
  </si>
  <si>
    <t>&lt;=1500</t>
    <phoneticPr fontId="1" type="noConversion"/>
  </si>
  <si>
    <t>총합계</t>
  </si>
  <si>
    <t>3월</t>
  </si>
  <si>
    <t>4월</t>
  </si>
  <si>
    <t>5월</t>
  </si>
  <si>
    <t>6월</t>
  </si>
  <si>
    <t>골드</t>
  </si>
  <si>
    <t>브론즈</t>
  </si>
  <si>
    <t>실버</t>
  </si>
  <si>
    <t>합계 : 구매수량</t>
  </si>
  <si>
    <t>전체 합계 : 구매수량</t>
  </si>
  <si>
    <t>전체 합계 : 구매금액</t>
  </si>
  <si>
    <t>합계 : 구매금액</t>
  </si>
  <si>
    <t>회원등급</t>
  </si>
  <si>
    <t>개월(주문일자)</t>
  </si>
  <si>
    <t>값</t>
  </si>
  <si>
    <t>주문일자</t>
  </si>
  <si>
    <t>*</t>
  </si>
  <si>
    <t>*백화점</t>
    <phoneticPr fontId="1" type="noConversion"/>
  </si>
  <si>
    <t>*마트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</si>
</sst>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0&quot;점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rgb="FF0070C0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6" fillId="3" borderId="1" xfId="3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0" fontId="6" fillId="3" borderId="1" xfId="3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</cellXfs>
  <cellStyles count="4">
    <cellStyle name="강조색2" xfId="3" builtinId="33"/>
    <cellStyle name="쉼표 [0]" xfId="1" builtinId="6"/>
    <cellStyle name="표준" xfId="0" builtinId="0"/>
    <cellStyle name="표준 9" xfId="2" xr:uid="{822A74F7-3940-49EC-993D-7B547A790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주요 사이트 연령대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차트작업!$C$5:$C$9</c:f>
              <c:numCache>
                <c:formatCode>General</c:formatCode>
                <c:ptCount val="5"/>
                <c:pt idx="0">
                  <c:v>288</c:v>
                </c:pt>
                <c:pt idx="1">
                  <c:v>249</c:v>
                </c:pt>
                <c:pt idx="2">
                  <c:v>271</c:v>
                </c:pt>
                <c:pt idx="3">
                  <c:v>295</c:v>
                </c:pt>
                <c:pt idx="4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FD-4632-B9EE-59F192006C41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차트작업!$D$5:$D$9</c:f>
              <c:numCache>
                <c:formatCode>General</c:formatCode>
                <c:ptCount val="5"/>
                <c:pt idx="0">
                  <c:v>175</c:v>
                </c:pt>
                <c:pt idx="1">
                  <c:v>181</c:v>
                </c:pt>
                <c:pt idx="2">
                  <c:v>156</c:v>
                </c:pt>
                <c:pt idx="3">
                  <c:v>188</c:v>
                </c:pt>
                <c:pt idx="4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FD-4632-B9EE-59F192006C41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차트작업!$E$5:$E$9</c:f>
              <c:numCache>
                <c:formatCode>General</c:formatCode>
                <c:ptCount val="5"/>
                <c:pt idx="0">
                  <c:v>131</c:v>
                </c:pt>
                <c:pt idx="1">
                  <c:v>100</c:v>
                </c:pt>
                <c:pt idx="2">
                  <c:v>108</c:v>
                </c:pt>
                <c:pt idx="3">
                  <c:v>81</c:v>
                </c:pt>
                <c:pt idx="4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FD-4632-B9EE-59F192006C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</c:barChart>
      <c:catAx>
        <c:axId val="442573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12700</xdr:colOff>
          <xdr:row>2</xdr:row>
          <xdr:rowOff>6350</xdr:rowOff>
        </xdr:from>
        <xdr:to>
          <xdr:col>6</xdr:col>
          <xdr:colOff>654050</xdr:colOff>
          <xdr:row>3</xdr:row>
          <xdr:rowOff>203200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12700</xdr:colOff>
      <xdr:row>4</xdr:row>
      <xdr:rowOff>38100</xdr:rowOff>
    </xdr:from>
    <xdr:to>
      <xdr:col>7</xdr:col>
      <xdr:colOff>6350</xdr:colOff>
      <xdr:row>5</xdr:row>
      <xdr:rowOff>203200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0AD24AEC-CCE9-55FF-93E0-6AEAD1BFE706}"/>
            </a:ext>
          </a:extLst>
        </xdr:cNvPr>
        <xdr:cNvSpPr/>
      </xdr:nvSpPr>
      <xdr:spPr>
        <a:xfrm>
          <a:off x="3740150" y="952500"/>
          <a:ext cx="654050" cy="3810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itkimz@gmail.com" refreshedDate="45721.793934606481" createdVersion="8" refreshedVersion="8" minRefreshableVersion="3" recordCount="11" xr:uid="{D3CA851C-1951-4774-A2F5-72D67E255BAB}">
  <cacheSource type="worksheet">
    <worksheetSource ref="A3:G14" sheet="분석작업-1"/>
  </cacheSource>
  <cacheFields count="9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par="8"/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  <cacheField name="일(주문일자)" numFmtId="0" databaseField="0">
      <fieldGroup base="1">
        <rangePr groupBy="days" startDate="2024-03-05T00:00:00" endDate="2024-06-23T00:00:00"/>
        <groupItems count="368">
          <s v="&lt;2024-03-05"/>
          <s v="1월1일"/>
          <s v="1월2일"/>
          <s v="1월3일"/>
          <s v="1월4일"/>
          <s v="1월5일"/>
          <s v="1월6일"/>
          <s v="1월7일"/>
          <s v="1월8일"/>
          <s v="1월9일"/>
          <s v="1월10일"/>
          <s v="1월11일"/>
          <s v="1월12일"/>
          <s v="1월13일"/>
          <s v="1월14일"/>
          <s v="1월15일"/>
          <s v="1월16일"/>
          <s v="1월17일"/>
          <s v="1월18일"/>
          <s v="1월19일"/>
          <s v="1월20일"/>
          <s v="1월21일"/>
          <s v="1월22일"/>
          <s v="1월23일"/>
          <s v="1월24일"/>
          <s v="1월25일"/>
          <s v="1월26일"/>
          <s v="1월27일"/>
          <s v="1월28일"/>
          <s v="1월29일"/>
          <s v="1월30일"/>
          <s v="1월31일"/>
          <s v="2월1일"/>
          <s v="2월2일"/>
          <s v="2월3일"/>
          <s v="2월4일"/>
          <s v="2월5일"/>
          <s v="2월6일"/>
          <s v="2월7일"/>
          <s v="2월8일"/>
          <s v="2월9일"/>
          <s v="2월10일"/>
          <s v="2월11일"/>
          <s v="2월12일"/>
          <s v="2월13일"/>
          <s v="2월14일"/>
          <s v="2월15일"/>
          <s v="2월16일"/>
          <s v="2월17일"/>
          <s v="2월18일"/>
          <s v="2월19일"/>
          <s v="2월20일"/>
          <s v="2월21일"/>
          <s v="2월22일"/>
          <s v="2월23일"/>
          <s v="2월24일"/>
          <s v="2월25일"/>
          <s v="2월26일"/>
          <s v="2월27일"/>
          <s v="2월28일"/>
          <s v="2월29일"/>
          <s v="3월1일"/>
          <s v="3월2일"/>
          <s v="3월3일"/>
          <s v="3월4일"/>
          <s v="3월5일"/>
          <s v="3월6일"/>
          <s v="3월7일"/>
          <s v="3월8일"/>
          <s v="3월9일"/>
          <s v="3월10일"/>
          <s v="3월11일"/>
          <s v="3월12일"/>
          <s v="3월13일"/>
          <s v="3월14일"/>
          <s v="3월15일"/>
          <s v="3월16일"/>
          <s v="3월17일"/>
          <s v="3월18일"/>
          <s v="3월19일"/>
          <s v="3월20일"/>
          <s v="3월21일"/>
          <s v="3월22일"/>
          <s v="3월23일"/>
          <s v="3월24일"/>
          <s v="3월25일"/>
          <s v="3월26일"/>
          <s v="3월27일"/>
          <s v="3월28일"/>
          <s v="3월29일"/>
          <s v="3월30일"/>
          <s v="3월31일"/>
          <s v="4월1일"/>
          <s v="4월2일"/>
          <s v="4월3일"/>
          <s v="4월4일"/>
          <s v="4월5일"/>
          <s v="4월6일"/>
          <s v="4월7일"/>
          <s v="4월8일"/>
          <s v="4월9일"/>
          <s v="4월10일"/>
          <s v="4월11일"/>
          <s v="4월12일"/>
          <s v="4월13일"/>
          <s v="4월14일"/>
          <s v="4월15일"/>
          <s v="4월16일"/>
          <s v="4월17일"/>
          <s v="4월18일"/>
          <s v="4월19일"/>
          <s v="4월20일"/>
          <s v="4월21일"/>
          <s v="4월22일"/>
          <s v="4월23일"/>
          <s v="4월24일"/>
          <s v="4월25일"/>
          <s v="4월26일"/>
          <s v="4월27일"/>
          <s v="4월28일"/>
          <s v="4월29일"/>
          <s v="4월30일"/>
          <s v="5월1일"/>
          <s v="5월2일"/>
          <s v="5월3일"/>
          <s v="5월4일"/>
          <s v="5월5일"/>
          <s v="5월6일"/>
          <s v="5월7일"/>
          <s v="5월8일"/>
          <s v="5월9일"/>
          <s v="5월10일"/>
          <s v="5월11일"/>
          <s v="5월12일"/>
          <s v="5월13일"/>
          <s v="5월14일"/>
          <s v="5월15일"/>
          <s v="5월16일"/>
          <s v="5월17일"/>
          <s v="5월18일"/>
          <s v="5월19일"/>
          <s v="5월20일"/>
          <s v="5월21일"/>
          <s v="5월22일"/>
          <s v="5월23일"/>
          <s v="5월24일"/>
          <s v="5월25일"/>
          <s v="5월26일"/>
          <s v="5월27일"/>
          <s v="5월28일"/>
          <s v="5월29일"/>
          <s v="5월30일"/>
          <s v="5월31일"/>
          <s v="6월1일"/>
          <s v="6월2일"/>
          <s v="6월3일"/>
          <s v="6월4일"/>
          <s v="6월5일"/>
          <s v="6월6일"/>
          <s v="6월7일"/>
          <s v="6월8일"/>
          <s v="6월9일"/>
          <s v="6월10일"/>
          <s v="6월11일"/>
          <s v="6월12일"/>
          <s v="6월13일"/>
          <s v="6월14일"/>
          <s v="6월15일"/>
          <s v="6월16일"/>
          <s v="6월17일"/>
          <s v="6월18일"/>
          <s v="6월19일"/>
          <s v="6월20일"/>
          <s v="6월21일"/>
          <s v="6월22일"/>
          <s v="6월23일"/>
          <s v="6월24일"/>
          <s v="6월25일"/>
          <s v="6월26일"/>
          <s v="6월27일"/>
          <s v="6월28일"/>
          <s v="6월29일"/>
          <s v="6월30일"/>
          <s v="7월1일"/>
          <s v="7월2일"/>
          <s v="7월3일"/>
          <s v="7월4일"/>
          <s v="7월5일"/>
          <s v="7월6일"/>
          <s v="7월7일"/>
          <s v="7월8일"/>
          <s v="7월9일"/>
          <s v="7월10일"/>
          <s v="7월11일"/>
          <s v="7월12일"/>
          <s v="7월13일"/>
          <s v="7월14일"/>
          <s v="7월15일"/>
          <s v="7월16일"/>
          <s v="7월17일"/>
          <s v="7월18일"/>
          <s v="7월19일"/>
          <s v="7월20일"/>
          <s v="7월21일"/>
          <s v="7월22일"/>
          <s v="7월23일"/>
          <s v="7월24일"/>
          <s v="7월25일"/>
          <s v="7월26일"/>
          <s v="7월27일"/>
          <s v="7월28일"/>
          <s v="7월29일"/>
          <s v="7월30일"/>
          <s v="7월31일"/>
          <s v="8월1일"/>
          <s v="8월2일"/>
          <s v="8월3일"/>
          <s v="8월4일"/>
          <s v="8월5일"/>
          <s v="8월6일"/>
          <s v="8월7일"/>
          <s v="8월8일"/>
          <s v="8월9일"/>
          <s v="8월10일"/>
          <s v="8월11일"/>
          <s v="8월12일"/>
          <s v="8월13일"/>
          <s v="8월14일"/>
          <s v="8월15일"/>
          <s v="8월16일"/>
          <s v="8월17일"/>
          <s v="8월18일"/>
          <s v="8월19일"/>
          <s v="8월20일"/>
          <s v="8월21일"/>
          <s v="8월22일"/>
          <s v="8월23일"/>
          <s v="8월24일"/>
          <s v="8월25일"/>
          <s v="8월26일"/>
          <s v="8월27일"/>
          <s v="8월28일"/>
          <s v="8월29일"/>
          <s v="8월30일"/>
          <s v="8월31일"/>
          <s v="9월1일"/>
          <s v="9월2일"/>
          <s v="9월3일"/>
          <s v="9월4일"/>
          <s v="9월5일"/>
          <s v="9월6일"/>
          <s v="9월7일"/>
          <s v="9월8일"/>
          <s v="9월9일"/>
          <s v="9월10일"/>
          <s v="9월11일"/>
          <s v="9월12일"/>
          <s v="9월13일"/>
          <s v="9월14일"/>
          <s v="9월15일"/>
          <s v="9월16일"/>
          <s v="9월17일"/>
          <s v="9월18일"/>
          <s v="9월19일"/>
          <s v="9월20일"/>
          <s v="9월21일"/>
          <s v="9월22일"/>
          <s v="9월23일"/>
          <s v="9월24일"/>
          <s v="9월25일"/>
          <s v="9월26일"/>
          <s v="9월27일"/>
          <s v="9월28일"/>
          <s v="9월29일"/>
          <s v="9월30일"/>
          <s v="10월1일"/>
          <s v="10월2일"/>
          <s v="10월3일"/>
          <s v="10월4일"/>
          <s v="10월5일"/>
          <s v="10월6일"/>
          <s v="10월7일"/>
          <s v="10월8일"/>
          <s v="10월9일"/>
          <s v="10월10일"/>
          <s v="10월11일"/>
          <s v="10월12일"/>
          <s v="10월13일"/>
          <s v="10월14일"/>
          <s v="10월15일"/>
          <s v="10월16일"/>
          <s v="10월17일"/>
          <s v="10월18일"/>
          <s v="10월19일"/>
          <s v="10월20일"/>
          <s v="10월21일"/>
          <s v="10월22일"/>
          <s v="10월23일"/>
          <s v="10월24일"/>
          <s v="10월25일"/>
          <s v="10월26일"/>
          <s v="10월27일"/>
          <s v="10월28일"/>
          <s v="10월29일"/>
          <s v="10월30일"/>
          <s v="10월31일"/>
          <s v="11월1일"/>
          <s v="11월2일"/>
          <s v="11월3일"/>
          <s v="11월4일"/>
          <s v="11월5일"/>
          <s v="11월6일"/>
          <s v="11월7일"/>
          <s v="11월8일"/>
          <s v="11월9일"/>
          <s v="11월10일"/>
          <s v="11월11일"/>
          <s v="11월12일"/>
          <s v="11월13일"/>
          <s v="11월14일"/>
          <s v="11월15일"/>
          <s v="11월16일"/>
          <s v="11월17일"/>
          <s v="11월18일"/>
          <s v="11월19일"/>
          <s v="11월20일"/>
          <s v="11월21일"/>
          <s v="11월22일"/>
          <s v="11월23일"/>
          <s v="11월24일"/>
          <s v="11월25일"/>
          <s v="11월26일"/>
          <s v="11월27일"/>
          <s v="11월28일"/>
          <s v="11월29일"/>
          <s v="11월30일"/>
          <s v="12월1일"/>
          <s v="12월2일"/>
          <s v="12월3일"/>
          <s v="12월4일"/>
          <s v="12월5일"/>
          <s v="12월6일"/>
          <s v="12월7일"/>
          <s v="12월8일"/>
          <s v="12월9일"/>
          <s v="12월10일"/>
          <s v="12월11일"/>
          <s v="12월12일"/>
          <s v="12월13일"/>
          <s v="12월14일"/>
          <s v="12월15일"/>
          <s v="12월16일"/>
          <s v="12월17일"/>
          <s v="12월18일"/>
          <s v="12월19일"/>
          <s v="12월20일"/>
          <s v="12월21일"/>
          <s v="12월22일"/>
          <s v="12월23일"/>
          <s v="12월24일"/>
          <s v="12월25일"/>
          <s v="12월26일"/>
          <s v="12월27일"/>
          <s v="12월28일"/>
          <s v="12월29일"/>
          <s v="12월30일"/>
          <s v="12월31일"/>
          <s v="&gt;2024-06-23"/>
        </groupItems>
      </fieldGroup>
    </cacheField>
    <cacheField name="개월(주문일자)" numFmtId="0" databaseField="0"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DAA46C5-90BC-478E-82EF-B30748C6B844}" name="피벗 테이블1" cacheId="0" dataOnRows="1" dataPosition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compact="0" outline="1" outlineData="1" compactData="0" multipleFieldFilters="0">
  <location ref="A18:G33" firstHeaderRow="1" firstDataRow="2" firstDataCol="3"/>
  <pivotFields count="9">
    <pivotField compact="0" showAll="0"/>
    <pivotField axis="axisRow" compact="0" numFmtId="14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numFmtId="41" showAll="0"/>
    <pivotField compact="0" showAll="0">
      <items count="369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sd="0" x="14"/>
        <item sd="0" x="15"/>
        <item sd="0" x="16"/>
        <item sd="0" x="17"/>
        <item sd="0" x="18"/>
        <item sd="0" x="19"/>
        <item sd="0" x="20"/>
        <item sd="0" x="21"/>
        <item sd="0" x="22"/>
        <item sd="0" x="23"/>
        <item sd="0" x="24"/>
        <item sd="0" x="25"/>
        <item sd="0" x="26"/>
        <item sd="0" x="27"/>
        <item sd="0" x="28"/>
        <item sd="0" x="29"/>
        <item sd="0" x="30"/>
        <item sd="0" x="31"/>
        <item sd="0" x="32"/>
        <item sd="0" x="33"/>
        <item sd="0" x="34"/>
        <item sd="0" x="35"/>
        <item sd="0" x="36"/>
        <item sd="0" x="37"/>
        <item sd="0" x="38"/>
        <item sd="0" x="39"/>
        <item sd="0" x="40"/>
        <item sd="0" x="41"/>
        <item sd="0" x="42"/>
        <item sd="0" x="43"/>
        <item sd="0" x="44"/>
        <item sd="0" x="45"/>
        <item sd="0" x="46"/>
        <item sd="0" x="47"/>
        <item sd="0" x="48"/>
        <item sd="0" x="49"/>
        <item sd="0" x="50"/>
        <item sd="0" x="51"/>
        <item sd="0" x="52"/>
        <item sd="0" x="53"/>
        <item sd="0" x="54"/>
        <item sd="0" x="55"/>
        <item sd="0" x="56"/>
        <item sd="0" x="57"/>
        <item sd="0" x="58"/>
        <item sd="0" x="59"/>
        <item sd="0" x="60"/>
        <item sd="0" x="61"/>
        <item sd="0" x="62"/>
        <item sd="0" x="63"/>
        <item sd="0" x="64"/>
        <item sd="0" x="65"/>
        <item sd="0" x="66"/>
        <item sd="0" x="67"/>
        <item sd="0" x="68"/>
        <item sd="0" x="69"/>
        <item sd="0" x="70"/>
        <item sd="0" x="71"/>
        <item sd="0" x="72"/>
        <item sd="0" x="73"/>
        <item sd="0" x="74"/>
        <item sd="0" x="75"/>
        <item sd="0" x="76"/>
        <item sd="0" x="77"/>
        <item sd="0" x="78"/>
        <item sd="0" x="79"/>
        <item sd="0" x="80"/>
        <item sd="0" x="81"/>
        <item sd="0" x="82"/>
        <item sd="0" x="83"/>
        <item sd="0" x="84"/>
        <item sd="0" x="85"/>
        <item sd="0" x="86"/>
        <item sd="0" x="87"/>
        <item sd="0" x="88"/>
        <item sd="0" x="89"/>
        <item sd="0" x="90"/>
        <item sd="0" x="91"/>
        <item sd="0" x="92"/>
        <item sd="0" x="93"/>
        <item sd="0" x="94"/>
        <item sd="0" x="95"/>
        <item sd="0" x="96"/>
        <item sd="0" x="97"/>
        <item sd="0" x="98"/>
        <item sd="0" x="99"/>
        <item sd="0" x="100"/>
        <item sd="0" x="101"/>
        <item sd="0" x="102"/>
        <item sd="0" x="103"/>
        <item sd="0" x="104"/>
        <item sd="0" x="105"/>
        <item sd="0" x="106"/>
        <item sd="0" x="107"/>
        <item sd="0" x="108"/>
        <item sd="0" x="109"/>
        <item sd="0" x="110"/>
        <item sd="0" x="111"/>
        <item sd="0" x="112"/>
        <item sd="0" x="113"/>
        <item sd="0" x="114"/>
        <item sd="0" x="115"/>
        <item sd="0" x="116"/>
        <item sd="0" x="117"/>
        <item sd="0" x="118"/>
        <item sd="0" x="119"/>
        <item sd="0" x="120"/>
        <item sd="0" x="121"/>
        <item sd="0" x="122"/>
        <item sd="0" x="123"/>
        <item sd="0" x="124"/>
        <item sd="0" x="125"/>
        <item sd="0" x="126"/>
        <item sd="0" x="127"/>
        <item sd="0" x="128"/>
        <item sd="0" x="129"/>
        <item sd="0" x="130"/>
        <item sd="0" x="131"/>
        <item sd="0" x="132"/>
        <item sd="0" x="133"/>
        <item sd="0" x="134"/>
        <item sd="0" x="135"/>
        <item sd="0" x="136"/>
        <item sd="0" x="137"/>
        <item sd="0" x="138"/>
        <item sd="0" x="139"/>
        <item sd="0" x="140"/>
        <item sd="0" x="141"/>
        <item sd="0" x="142"/>
        <item sd="0" x="143"/>
        <item sd="0" x="144"/>
        <item sd="0" x="145"/>
        <item sd="0" x="146"/>
        <item sd="0" x="147"/>
        <item sd="0" x="148"/>
        <item sd="0" x="149"/>
        <item sd="0" x="150"/>
        <item sd="0" x="151"/>
        <item sd="0" x="152"/>
        <item sd="0" x="153"/>
        <item sd="0" x="154"/>
        <item sd="0" x="155"/>
        <item sd="0" x="156"/>
        <item sd="0" x="157"/>
        <item sd="0" x="158"/>
        <item sd="0" x="159"/>
        <item sd="0" x="160"/>
        <item sd="0" x="161"/>
        <item sd="0" x="162"/>
        <item sd="0" x="163"/>
        <item sd="0" x="164"/>
        <item sd="0" x="165"/>
        <item sd="0" x="166"/>
        <item sd="0" x="167"/>
        <item sd="0" x="168"/>
        <item sd="0" x="169"/>
        <item sd="0" x="170"/>
        <item sd="0" x="171"/>
        <item sd="0" x="172"/>
        <item sd="0" x="173"/>
        <item sd="0" x="174"/>
        <item sd="0" x="175"/>
        <item sd="0" x="176"/>
        <item sd="0" x="177"/>
        <item sd="0" x="178"/>
        <item sd="0" x="179"/>
        <item sd="0" x="180"/>
        <item sd="0" x="181"/>
        <item sd="0" x="182"/>
        <item sd="0" x="183"/>
        <item sd="0" x="184"/>
        <item sd="0" x="185"/>
        <item sd="0" x="186"/>
        <item sd="0" x="187"/>
        <item sd="0" x="188"/>
        <item sd="0" x="189"/>
        <item sd="0" x="190"/>
        <item sd="0" x="191"/>
        <item sd="0" x="192"/>
        <item sd="0" x="193"/>
        <item sd="0" x="194"/>
        <item sd="0" x="195"/>
        <item sd="0" x="196"/>
        <item sd="0" x="197"/>
        <item sd="0" x="198"/>
        <item sd="0" x="199"/>
        <item sd="0" x="200"/>
        <item sd="0" x="201"/>
        <item sd="0" x="202"/>
        <item sd="0" x="203"/>
        <item sd="0" x="204"/>
        <item sd="0" x="205"/>
        <item sd="0" x="206"/>
        <item sd="0" x="207"/>
        <item sd="0" x="208"/>
        <item sd="0" x="209"/>
        <item sd="0" x="210"/>
        <item sd="0" x="211"/>
        <item sd="0" x="212"/>
        <item sd="0" x="213"/>
        <item sd="0" x="214"/>
        <item sd="0" x="215"/>
        <item sd="0" x="216"/>
        <item sd="0" x="217"/>
        <item sd="0" x="218"/>
        <item sd="0" x="219"/>
        <item sd="0" x="220"/>
        <item sd="0" x="221"/>
        <item sd="0" x="222"/>
        <item sd="0" x="223"/>
        <item sd="0" x="224"/>
        <item sd="0" x="225"/>
        <item sd="0" x="226"/>
        <item sd="0" x="227"/>
        <item sd="0" x="228"/>
        <item sd="0" x="229"/>
        <item sd="0" x="230"/>
        <item sd="0" x="231"/>
        <item sd="0" x="232"/>
        <item sd="0" x="233"/>
        <item sd="0" x="234"/>
        <item sd="0" x="235"/>
        <item sd="0" x="236"/>
        <item sd="0" x="237"/>
        <item sd="0" x="238"/>
        <item sd="0" x="239"/>
        <item sd="0" x="240"/>
        <item sd="0" x="241"/>
        <item sd="0" x="242"/>
        <item sd="0" x="243"/>
        <item sd="0" x="244"/>
        <item sd="0" x="245"/>
        <item sd="0" x="246"/>
        <item sd="0" x="247"/>
        <item sd="0" x="248"/>
        <item sd="0" x="249"/>
        <item sd="0" x="250"/>
        <item sd="0" x="251"/>
        <item sd="0" x="252"/>
        <item sd="0" x="253"/>
        <item sd="0" x="254"/>
        <item sd="0" x="255"/>
        <item sd="0" x="256"/>
        <item sd="0" x="257"/>
        <item sd="0" x="258"/>
        <item sd="0" x="259"/>
        <item sd="0" x="260"/>
        <item sd="0" x="261"/>
        <item sd="0" x="262"/>
        <item sd="0" x="263"/>
        <item sd="0" x="264"/>
        <item sd="0" x="265"/>
        <item sd="0" x="266"/>
        <item sd="0" x="267"/>
        <item sd="0" x="268"/>
        <item sd="0" x="269"/>
        <item sd="0" x="270"/>
        <item sd="0" x="271"/>
        <item sd="0" x="272"/>
        <item sd="0" x="273"/>
        <item sd="0" x="274"/>
        <item sd="0" x="275"/>
        <item sd="0" x="276"/>
        <item sd="0" x="277"/>
        <item sd="0" x="278"/>
        <item sd="0" x="279"/>
        <item sd="0" x="280"/>
        <item sd="0" x="281"/>
        <item sd="0" x="282"/>
        <item sd="0" x="283"/>
        <item sd="0" x="284"/>
        <item sd="0" x="285"/>
        <item sd="0" x="286"/>
        <item sd="0" x="287"/>
        <item sd="0" x="288"/>
        <item sd="0" x="289"/>
        <item sd="0" x="290"/>
        <item sd="0" x="291"/>
        <item sd="0" x="292"/>
        <item sd="0" x="293"/>
        <item sd="0" x="294"/>
        <item sd="0" x="295"/>
        <item sd="0" x="296"/>
        <item sd="0" x="297"/>
        <item sd="0" x="298"/>
        <item sd="0" x="299"/>
        <item sd="0" x="300"/>
        <item sd="0" x="301"/>
        <item sd="0" x="302"/>
        <item sd="0" x="303"/>
        <item sd="0" x="304"/>
        <item sd="0" x="305"/>
        <item sd="0" x="306"/>
        <item sd="0" x="307"/>
        <item sd="0" x="308"/>
        <item sd="0" x="309"/>
        <item sd="0" x="310"/>
        <item sd="0" x="311"/>
        <item sd="0" x="312"/>
        <item sd="0" x="313"/>
        <item sd="0" x="314"/>
        <item sd="0" x="315"/>
        <item sd="0" x="316"/>
        <item sd="0" x="317"/>
        <item sd="0" x="318"/>
        <item sd="0" x="319"/>
        <item sd="0" x="320"/>
        <item sd="0" x="321"/>
        <item sd="0" x="322"/>
        <item sd="0" x="323"/>
        <item sd="0" x="324"/>
        <item sd="0" x="325"/>
        <item sd="0" x="326"/>
        <item sd="0" x="327"/>
        <item sd="0" x="328"/>
        <item sd="0" x="329"/>
        <item sd="0" x="330"/>
        <item sd="0" x="331"/>
        <item sd="0" x="332"/>
        <item sd="0" x="333"/>
        <item sd="0" x="334"/>
        <item sd="0" x="335"/>
        <item sd="0" x="336"/>
        <item sd="0" x="337"/>
        <item sd="0" x="338"/>
        <item sd="0" x="339"/>
        <item sd="0" x="340"/>
        <item sd="0" x="341"/>
        <item sd="0" x="342"/>
        <item sd="0" x="343"/>
        <item sd="0" x="344"/>
        <item sd="0" x="345"/>
        <item sd="0" x="346"/>
        <item sd="0" x="347"/>
        <item sd="0" x="348"/>
        <item sd="0" x="349"/>
        <item sd="0" x="350"/>
        <item sd="0" x="351"/>
        <item sd="0" x="352"/>
        <item sd="0" x="353"/>
        <item sd="0" x="354"/>
        <item sd="0" x="355"/>
        <item sd="0" x="356"/>
        <item sd="0" x="357"/>
        <item sd="0" x="358"/>
        <item sd="0" x="359"/>
        <item sd="0" x="360"/>
        <item sd="0" x="361"/>
        <item sd="0" x="362"/>
        <item sd="0" x="363"/>
        <item sd="0" x="364"/>
        <item sd="0" x="365"/>
        <item sd="0" x="366"/>
        <item sd="0" x="367"/>
        <item t="default"/>
      </items>
    </pivotField>
    <pivotField axis="axisRow" compact="0" showAll="0" defaultSubtotal="0">
      <items count="14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</items>
    </pivotField>
  </pivotFields>
  <rowFields count="3">
    <field x="8"/>
    <field x="-2"/>
    <field x="1"/>
  </rowFields>
  <rowItems count="14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F8"/>
  <sheetViews>
    <sheetView workbookViewId="0">
      <selection activeCell="F8" sqref="F8"/>
    </sheetView>
  </sheetViews>
  <sheetFormatPr defaultRowHeight="17" x14ac:dyDescent="0.45"/>
  <cols>
    <col min="1" max="1" width="10.4140625" bestFit="1" customWidth="1"/>
    <col min="4" max="4" width="9.33203125" bestFit="1" customWidth="1"/>
  </cols>
  <sheetData>
    <row r="1" spans="1:6" x14ac:dyDescent="0.45">
      <c r="A1" t="s">
        <v>0</v>
      </c>
    </row>
    <row r="3" spans="1:6" x14ac:dyDescent="0.45">
      <c r="A3" s="2" t="s">
        <v>217</v>
      </c>
      <c r="B3" s="2" t="s">
        <v>223</v>
      </c>
      <c r="C3" s="2" t="s">
        <v>229</v>
      </c>
      <c r="D3" s="2" t="s">
        <v>230</v>
      </c>
      <c r="E3" s="2" t="s">
        <v>236</v>
      </c>
      <c r="F3" s="2" t="s">
        <v>237</v>
      </c>
    </row>
    <row r="4" spans="1:6" x14ac:dyDescent="0.45">
      <c r="A4" s="2" t="s">
        <v>218</v>
      </c>
      <c r="B4" s="2" t="s">
        <v>224</v>
      </c>
      <c r="C4" s="1">
        <v>5200</v>
      </c>
      <c r="D4" s="4" t="s">
        <v>231</v>
      </c>
      <c r="E4" s="2">
        <v>68</v>
      </c>
      <c r="F4" s="3">
        <v>1.3100000000000001E-2</v>
      </c>
    </row>
    <row r="5" spans="1:6" x14ac:dyDescent="0.45">
      <c r="A5" s="2" t="s">
        <v>219</v>
      </c>
      <c r="B5" s="2" t="s">
        <v>225</v>
      </c>
      <c r="C5" s="1">
        <v>2750</v>
      </c>
      <c r="D5" s="4" t="s">
        <v>232</v>
      </c>
      <c r="E5" s="2">
        <v>37</v>
      </c>
      <c r="F5" s="3">
        <v>1.35E-2</v>
      </c>
    </row>
    <row r="6" spans="1:6" x14ac:dyDescent="0.45">
      <c r="A6" s="2" t="s">
        <v>220</v>
      </c>
      <c r="B6" s="2" t="s">
        <v>226</v>
      </c>
      <c r="C6" s="1">
        <v>4820</v>
      </c>
      <c r="D6" s="4" t="s">
        <v>233</v>
      </c>
      <c r="E6" s="2">
        <v>159</v>
      </c>
      <c r="F6" s="3">
        <v>3.3099999999999997E-2</v>
      </c>
    </row>
    <row r="7" spans="1:6" x14ac:dyDescent="0.45">
      <c r="A7" s="2" t="s">
        <v>221</v>
      </c>
      <c r="B7" s="2" t="s">
        <v>227</v>
      </c>
      <c r="C7" s="1">
        <v>3990</v>
      </c>
      <c r="D7" s="4" t="s">
        <v>234</v>
      </c>
      <c r="E7" s="2">
        <v>81</v>
      </c>
      <c r="F7" s="3">
        <v>2.0299999999999999E-2</v>
      </c>
    </row>
    <row r="8" spans="1:6" x14ac:dyDescent="0.45">
      <c r="A8" s="2" t="s">
        <v>222</v>
      </c>
      <c r="B8" s="2" t="s">
        <v>228</v>
      </c>
      <c r="C8" s="1">
        <v>6440</v>
      </c>
      <c r="D8" s="4" t="s">
        <v>235</v>
      </c>
      <c r="E8" s="2">
        <v>152</v>
      </c>
      <c r="F8" s="3">
        <v>2.3599999999999999E-2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G14"/>
  <sheetViews>
    <sheetView workbookViewId="0">
      <selection activeCell="F14" sqref="F14"/>
    </sheetView>
  </sheetViews>
  <sheetFormatPr defaultRowHeight="17" x14ac:dyDescent="0.45"/>
  <cols>
    <col min="1" max="1" width="9.1640625" bestFit="1" customWidth="1"/>
  </cols>
  <sheetData>
    <row r="1" spans="1:7" ht="25.5" x14ac:dyDescent="0.45">
      <c r="A1" s="15" t="s">
        <v>19</v>
      </c>
      <c r="B1" s="15"/>
      <c r="C1" s="15"/>
      <c r="D1" s="15"/>
      <c r="E1" s="15"/>
      <c r="F1" s="15"/>
      <c r="G1" s="15"/>
    </row>
    <row r="3" spans="1:7" x14ac:dyDescent="0.45">
      <c r="A3" s="21" t="s">
        <v>1</v>
      </c>
      <c r="B3" s="21" t="s">
        <v>2</v>
      </c>
      <c r="C3" s="21" t="s">
        <v>20</v>
      </c>
      <c r="D3" s="21"/>
      <c r="E3" s="21"/>
      <c r="F3" s="21" t="s">
        <v>238</v>
      </c>
      <c r="G3" s="21" t="s">
        <v>15</v>
      </c>
    </row>
    <row r="4" spans="1:7" x14ac:dyDescent="0.45">
      <c r="A4" s="21"/>
      <c r="B4" s="21"/>
      <c r="C4" s="16" t="s">
        <v>16</v>
      </c>
      <c r="D4" s="16" t="s">
        <v>17</v>
      </c>
      <c r="E4" s="16" t="s">
        <v>18</v>
      </c>
      <c r="F4" s="21"/>
      <c r="G4" s="21"/>
    </row>
    <row r="5" spans="1:7" x14ac:dyDescent="0.45">
      <c r="A5" s="5">
        <v>11110231</v>
      </c>
      <c r="B5" s="5" t="s">
        <v>7</v>
      </c>
      <c r="C5" s="5">
        <v>79</v>
      </c>
      <c r="D5" s="5">
        <v>85</v>
      </c>
      <c r="E5" s="5">
        <v>82</v>
      </c>
      <c r="F5" s="17">
        <f>AVERAGE(C5:E5)</f>
        <v>82</v>
      </c>
      <c r="G5" s="5" t="s">
        <v>13</v>
      </c>
    </row>
    <row r="6" spans="1:7" x14ac:dyDescent="0.45">
      <c r="A6" s="5">
        <v>11110232</v>
      </c>
      <c r="B6" s="5" t="s">
        <v>6</v>
      </c>
      <c r="C6" s="5">
        <v>56</v>
      </c>
      <c r="D6" s="5">
        <v>51</v>
      </c>
      <c r="E6" s="5">
        <v>54</v>
      </c>
      <c r="F6" s="17">
        <f t="shared" ref="F6:F13" si="0">AVERAGE(C6:E6)</f>
        <v>53.666666666666664</v>
      </c>
      <c r="G6" s="5" t="s">
        <v>14</v>
      </c>
    </row>
    <row r="7" spans="1:7" x14ac:dyDescent="0.45">
      <c r="A7" s="5">
        <v>11110233</v>
      </c>
      <c r="B7" s="5" t="s">
        <v>5</v>
      </c>
      <c r="C7" s="5">
        <v>95</v>
      </c>
      <c r="D7" s="5">
        <v>92</v>
      </c>
      <c r="E7" s="5">
        <v>93</v>
      </c>
      <c r="F7" s="17">
        <f t="shared" si="0"/>
        <v>93.333333333333329</v>
      </c>
      <c r="G7" s="5" t="s">
        <v>13</v>
      </c>
    </row>
    <row r="8" spans="1:7" x14ac:dyDescent="0.45">
      <c r="A8" s="5">
        <v>11110234</v>
      </c>
      <c r="B8" s="5" t="s">
        <v>4</v>
      </c>
      <c r="C8" s="5">
        <v>62</v>
      </c>
      <c r="D8" s="5">
        <v>51</v>
      </c>
      <c r="E8" s="5">
        <v>58</v>
      </c>
      <c r="F8" s="17">
        <f t="shared" si="0"/>
        <v>57</v>
      </c>
      <c r="G8" s="5" t="s">
        <v>14</v>
      </c>
    </row>
    <row r="9" spans="1:7" x14ac:dyDescent="0.45">
      <c r="A9" s="5">
        <v>11110235</v>
      </c>
      <c r="B9" s="5" t="s">
        <v>8</v>
      </c>
      <c r="C9" s="5">
        <v>85</v>
      </c>
      <c r="D9" s="5">
        <v>88</v>
      </c>
      <c r="E9" s="5">
        <v>79</v>
      </c>
      <c r="F9" s="17">
        <f t="shared" si="0"/>
        <v>84</v>
      </c>
      <c r="G9" s="5" t="s">
        <v>13</v>
      </c>
    </row>
    <row r="10" spans="1:7" x14ac:dyDescent="0.45">
      <c r="A10" s="5">
        <v>11110236</v>
      </c>
      <c r="B10" s="5" t="s">
        <v>3</v>
      </c>
      <c r="C10" s="5">
        <v>51</v>
      </c>
      <c r="D10" s="5">
        <v>52</v>
      </c>
      <c r="E10" s="5">
        <v>45</v>
      </c>
      <c r="F10" s="17">
        <f t="shared" si="0"/>
        <v>49.333333333333336</v>
      </c>
      <c r="G10" s="5" t="s">
        <v>14</v>
      </c>
    </row>
    <row r="11" spans="1:7" x14ac:dyDescent="0.45">
      <c r="A11" s="5">
        <v>11110237</v>
      </c>
      <c r="B11" s="5" t="s">
        <v>9</v>
      </c>
      <c r="C11" s="5">
        <v>94</v>
      </c>
      <c r="D11" s="5">
        <v>95</v>
      </c>
      <c r="E11" s="5">
        <v>95</v>
      </c>
      <c r="F11" s="17">
        <f t="shared" si="0"/>
        <v>94.666666666666671</v>
      </c>
      <c r="G11" s="5" t="s">
        <v>13</v>
      </c>
    </row>
    <row r="12" spans="1:7" x14ac:dyDescent="0.45">
      <c r="A12" s="5">
        <v>11110238</v>
      </c>
      <c r="B12" s="5" t="s">
        <v>10</v>
      </c>
      <c r="C12" s="5">
        <v>85</v>
      </c>
      <c r="D12" s="5">
        <v>86</v>
      </c>
      <c r="E12" s="5">
        <v>81</v>
      </c>
      <c r="F12" s="17">
        <f t="shared" si="0"/>
        <v>84</v>
      </c>
      <c r="G12" s="5" t="s">
        <v>13</v>
      </c>
    </row>
    <row r="13" spans="1:7" x14ac:dyDescent="0.45">
      <c r="A13" s="5">
        <v>11110239</v>
      </c>
      <c r="B13" s="5" t="s">
        <v>12</v>
      </c>
      <c r="C13" s="5">
        <v>69</v>
      </c>
      <c r="D13" s="5">
        <v>37</v>
      </c>
      <c r="E13" s="5">
        <v>76</v>
      </c>
      <c r="F13" s="17">
        <f t="shared" si="0"/>
        <v>60.666666666666664</v>
      </c>
      <c r="G13" s="5" t="s">
        <v>14</v>
      </c>
    </row>
    <row r="14" spans="1:7" x14ac:dyDescent="0.45">
      <c r="A14" s="5">
        <v>11110240</v>
      </c>
      <c r="B14" s="5" t="s">
        <v>11</v>
      </c>
      <c r="C14" s="5" t="s">
        <v>116</v>
      </c>
      <c r="D14" s="5"/>
      <c r="E14" s="5"/>
      <c r="F14" s="18"/>
      <c r="G14" s="5" t="s">
        <v>14</v>
      </c>
    </row>
  </sheetData>
  <mergeCells count="5">
    <mergeCell ref="G3:G4"/>
    <mergeCell ref="F3:F4"/>
    <mergeCell ref="C3:E3"/>
    <mergeCell ref="B3:B4"/>
    <mergeCell ref="A3:A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24"/>
  <sheetViews>
    <sheetView topLeftCell="A10" workbookViewId="0">
      <selection activeCell="J19" sqref="J19"/>
    </sheetView>
  </sheetViews>
  <sheetFormatPr defaultRowHeight="17" x14ac:dyDescent="0.45"/>
  <cols>
    <col min="1" max="1" width="13.58203125" customWidth="1"/>
    <col min="2" max="2" width="12.33203125" bestFit="1" customWidth="1"/>
    <col min="3" max="3" width="10.75" bestFit="1" customWidth="1"/>
    <col min="4" max="4" width="9.08203125" bestFit="1" customWidth="1"/>
    <col min="6" max="6" width="12.6640625" bestFit="1" customWidth="1"/>
  </cols>
  <sheetData>
    <row r="1" spans="1:6" ht="21" x14ac:dyDescent="0.45">
      <c r="A1" s="22" t="s">
        <v>24</v>
      </c>
      <c r="B1" s="22"/>
      <c r="C1" s="22"/>
      <c r="D1" s="22"/>
      <c r="E1" s="22"/>
      <c r="F1" s="22"/>
    </row>
    <row r="3" spans="1:6" x14ac:dyDescent="0.45">
      <c r="A3" s="5" t="s">
        <v>20</v>
      </c>
      <c r="B3" s="5" t="s">
        <v>25</v>
      </c>
      <c r="C3" s="5" t="s">
        <v>26</v>
      </c>
      <c r="D3" s="5" t="s">
        <v>22</v>
      </c>
      <c r="E3" s="5" t="s">
        <v>21</v>
      </c>
      <c r="F3" s="5" t="s">
        <v>23</v>
      </c>
    </row>
    <row r="4" spans="1:6" x14ac:dyDescent="0.45">
      <c r="A4" s="5" t="s">
        <v>28</v>
      </c>
      <c r="B4" s="5" t="s">
        <v>29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 x14ac:dyDescent="0.45">
      <c r="A5" s="5" t="s">
        <v>27</v>
      </c>
      <c r="B5" s="5" t="s">
        <v>30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 x14ac:dyDescent="0.45">
      <c r="A6" s="5" t="s">
        <v>31</v>
      </c>
      <c r="B6" s="5" t="s">
        <v>32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 x14ac:dyDescent="0.45">
      <c r="A7" s="5" t="s">
        <v>28</v>
      </c>
      <c r="B7" s="5" t="s">
        <v>33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 x14ac:dyDescent="0.45">
      <c r="A8" s="5" t="s">
        <v>34</v>
      </c>
      <c r="B8" s="5" t="s">
        <v>35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 x14ac:dyDescent="0.45">
      <c r="A9" s="5" t="s">
        <v>34</v>
      </c>
      <c r="B9" s="5" t="s">
        <v>36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 x14ac:dyDescent="0.45">
      <c r="A10" s="5" t="s">
        <v>31</v>
      </c>
      <c r="B10" s="5" t="s">
        <v>37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 x14ac:dyDescent="0.45">
      <c r="A11" s="5" t="s">
        <v>27</v>
      </c>
      <c r="B11" s="5" t="s">
        <v>38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 x14ac:dyDescent="0.45">
      <c r="A12" s="5" t="s">
        <v>28</v>
      </c>
      <c r="B12" s="5" t="s">
        <v>39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 x14ac:dyDescent="0.45">
      <c r="A13" s="5" t="s">
        <v>27</v>
      </c>
      <c r="B13" s="5" t="s">
        <v>41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 x14ac:dyDescent="0.45">
      <c r="A14" s="5" t="s">
        <v>31</v>
      </c>
      <c r="B14" s="5" t="s">
        <v>42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 x14ac:dyDescent="0.45">
      <c r="A15" s="5" t="s">
        <v>34</v>
      </c>
      <c r="B15" s="5" t="s">
        <v>40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 x14ac:dyDescent="0.45">
      <c r="A17" s="2" t="s">
        <v>239</v>
      </c>
      <c r="B17" s="2" t="s">
        <v>21</v>
      </c>
      <c r="C17" s="2" t="s">
        <v>21</v>
      </c>
      <c r="D17" s="2"/>
      <c r="E17" s="2"/>
      <c r="F17" s="2"/>
    </row>
    <row r="18" spans="1:6" x14ac:dyDescent="0.45">
      <c r="A18" s="2" t="b">
        <f>DAY(C4)&gt;15</f>
        <v>0</v>
      </c>
      <c r="B18" s="2" t="s">
        <v>240</v>
      </c>
      <c r="C18" s="2" t="s">
        <v>241</v>
      </c>
      <c r="D18" s="2"/>
      <c r="E18" s="2"/>
      <c r="F18" s="2"/>
    </row>
    <row r="21" spans="1:6" x14ac:dyDescent="0.45">
      <c r="A21" s="5" t="s">
        <v>20</v>
      </c>
      <c r="B21" s="5" t="s">
        <v>25</v>
      </c>
      <c r="C21" s="5" t="s">
        <v>26</v>
      </c>
      <c r="D21" s="5" t="s">
        <v>22</v>
      </c>
      <c r="E21" s="5" t="s">
        <v>21</v>
      </c>
      <c r="F21" s="5" t="s">
        <v>23</v>
      </c>
    </row>
    <row r="22" spans="1:6" x14ac:dyDescent="0.45">
      <c r="A22" s="5" t="s">
        <v>31</v>
      </c>
      <c r="B22" s="5" t="s">
        <v>37</v>
      </c>
      <c r="C22" s="7">
        <v>45398</v>
      </c>
      <c r="D22" s="6">
        <v>420000</v>
      </c>
      <c r="E22" s="6">
        <v>1279</v>
      </c>
      <c r="F22" s="6">
        <v>537180000</v>
      </c>
    </row>
    <row r="23" spans="1:6" x14ac:dyDescent="0.45">
      <c r="A23" s="5" t="s">
        <v>27</v>
      </c>
      <c r="B23" s="5" t="s">
        <v>38</v>
      </c>
      <c r="C23" s="7">
        <v>45405</v>
      </c>
      <c r="D23" s="6">
        <v>136200</v>
      </c>
      <c r="E23" s="6">
        <v>1392</v>
      </c>
      <c r="F23" s="6">
        <v>189590400</v>
      </c>
    </row>
    <row r="24" spans="1:6" x14ac:dyDescent="0.45">
      <c r="A24" s="5" t="s">
        <v>27</v>
      </c>
      <c r="B24" s="5" t="s">
        <v>41</v>
      </c>
      <c r="C24" s="7">
        <v>45412</v>
      </c>
      <c r="D24" s="6">
        <v>76000</v>
      </c>
      <c r="E24" s="6">
        <v>1425</v>
      </c>
      <c r="F24" s="6">
        <v>108300000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8BC9-C54E-4EA3-A3D7-0597363DC618}">
  <dimension ref="A1:L35"/>
  <sheetViews>
    <sheetView tabSelected="1" workbookViewId="0">
      <selection activeCell="K3" sqref="K3"/>
    </sheetView>
  </sheetViews>
  <sheetFormatPr defaultRowHeight="17" x14ac:dyDescent="0.45"/>
  <cols>
    <col min="1" max="1" width="10.75" bestFit="1" customWidth="1"/>
    <col min="3" max="3" width="10.4140625" bestFit="1" customWidth="1"/>
    <col min="6" max="6" width="8.6640625" customWidth="1"/>
  </cols>
  <sheetData>
    <row r="1" spans="1:12" x14ac:dyDescent="0.45">
      <c r="A1" s="10" t="s">
        <v>117</v>
      </c>
      <c r="B1" s="9" t="s">
        <v>121</v>
      </c>
      <c r="G1" s="10" t="s">
        <v>134</v>
      </c>
      <c r="H1" s="9" t="s">
        <v>135</v>
      </c>
    </row>
    <row r="2" spans="1:12" x14ac:dyDescent="0.45">
      <c r="A2" s="5" t="s">
        <v>122</v>
      </c>
      <c r="B2" s="5" t="s">
        <v>123</v>
      </c>
      <c r="C2" s="5" t="s">
        <v>118</v>
      </c>
      <c r="D2" s="5" t="s">
        <v>119</v>
      </c>
      <c r="E2" s="5" t="s">
        <v>120</v>
      </c>
      <c r="G2" s="13" t="s">
        <v>140</v>
      </c>
      <c r="H2" s="13" t="s">
        <v>136</v>
      </c>
      <c r="I2" s="13" t="s">
        <v>137</v>
      </c>
      <c r="J2" s="13" t="s">
        <v>138</v>
      </c>
      <c r="K2" s="13" t="s">
        <v>139</v>
      </c>
      <c r="L2" s="14" t="s">
        <v>150</v>
      </c>
    </row>
    <row r="3" spans="1:12" x14ac:dyDescent="0.45">
      <c r="A3" s="5" t="s">
        <v>125</v>
      </c>
      <c r="B3" s="5" t="s">
        <v>124</v>
      </c>
      <c r="C3" s="6">
        <v>2534</v>
      </c>
      <c r="D3" s="6">
        <v>2463</v>
      </c>
      <c r="E3" s="6">
        <v>2954</v>
      </c>
      <c r="G3" s="13" t="s">
        <v>143</v>
      </c>
      <c r="H3" s="13">
        <v>15</v>
      </c>
      <c r="I3" s="13">
        <v>11</v>
      </c>
      <c r="J3" s="13">
        <v>12</v>
      </c>
      <c r="K3" s="13">
        <v>56</v>
      </c>
      <c r="L3" s="13" t="str">
        <f>IFERROR(CHOOSE(_xlfn.RANK.EQ(K3,$K$3:$K$11,0),"우승","준우승")," ")</f>
        <v xml:space="preserve"> </v>
      </c>
    </row>
    <row r="4" spans="1:12" x14ac:dyDescent="0.45">
      <c r="A4" s="5" t="s">
        <v>126</v>
      </c>
      <c r="B4" s="5" t="s">
        <v>133</v>
      </c>
      <c r="C4" s="6">
        <v>5381</v>
      </c>
      <c r="D4" s="6">
        <v>5071</v>
      </c>
      <c r="E4" s="6">
        <v>4866</v>
      </c>
      <c r="G4" s="13" t="s">
        <v>146</v>
      </c>
      <c r="H4" s="13">
        <v>14</v>
      </c>
      <c r="I4" s="13">
        <v>8</v>
      </c>
      <c r="J4" s="13">
        <v>16</v>
      </c>
      <c r="K4" s="13">
        <v>50</v>
      </c>
      <c r="L4" s="13" t="str">
        <f t="shared" ref="L4:L11" si="0">IFERROR(CHOOSE(_xlfn.RANK.EQ(K4,$K$3:$K$11,0),"우승","준우승")," ")</f>
        <v xml:space="preserve"> </v>
      </c>
    </row>
    <row r="5" spans="1:12" x14ac:dyDescent="0.45">
      <c r="A5" s="5" t="s">
        <v>127</v>
      </c>
      <c r="B5" s="5" t="s">
        <v>124</v>
      </c>
      <c r="C5" s="6">
        <v>1967</v>
      </c>
      <c r="D5" s="6">
        <v>3549</v>
      </c>
      <c r="E5" s="6">
        <v>2672</v>
      </c>
      <c r="G5" s="13" t="s">
        <v>149</v>
      </c>
      <c r="H5" s="13">
        <v>9</v>
      </c>
      <c r="I5" s="13">
        <v>10</v>
      </c>
      <c r="J5" s="13">
        <v>19</v>
      </c>
      <c r="K5" s="13">
        <v>37</v>
      </c>
      <c r="L5" s="13" t="str">
        <f t="shared" si="0"/>
        <v xml:space="preserve"> </v>
      </c>
    </row>
    <row r="6" spans="1:12" x14ac:dyDescent="0.45">
      <c r="A6" s="5" t="s">
        <v>128</v>
      </c>
      <c r="B6" s="5" t="s">
        <v>133</v>
      </c>
      <c r="C6" s="6">
        <v>2648</v>
      </c>
      <c r="D6" s="6">
        <v>2786</v>
      </c>
      <c r="E6" s="6">
        <v>3078</v>
      </c>
      <c r="G6" s="13" t="s">
        <v>141</v>
      </c>
      <c r="H6" s="13">
        <v>22</v>
      </c>
      <c r="I6" s="13">
        <v>13</v>
      </c>
      <c r="J6" s="13">
        <v>3</v>
      </c>
      <c r="K6" s="13">
        <v>79</v>
      </c>
      <c r="L6" s="13" t="str">
        <f t="shared" si="0"/>
        <v>우승</v>
      </c>
    </row>
    <row r="7" spans="1:12" x14ac:dyDescent="0.45">
      <c r="A7" s="5" t="s">
        <v>129</v>
      </c>
      <c r="B7" s="5" t="s">
        <v>124</v>
      </c>
      <c r="C7" s="6">
        <v>4259</v>
      </c>
      <c r="D7" s="6">
        <v>4862</v>
      </c>
      <c r="E7" s="6">
        <v>5037</v>
      </c>
      <c r="G7" s="13" t="s">
        <v>147</v>
      </c>
      <c r="H7" s="13">
        <v>16</v>
      </c>
      <c r="I7" s="13">
        <v>7</v>
      </c>
      <c r="J7" s="13">
        <v>15</v>
      </c>
      <c r="K7" s="13">
        <v>55</v>
      </c>
      <c r="L7" s="13" t="str">
        <f t="shared" si="0"/>
        <v xml:space="preserve"> </v>
      </c>
    </row>
    <row r="8" spans="1:12" x14ac:dyDescent="0.45">
      <c r="A8" s="5" t="s">
        <v>130</v>
      </c>
      <c r="B8" s="5" t="s">
        <v>133</v>
      </c>
      <c r="C8" s="6">
        <v>3809</v>
      </c>
      <c r="D8" s="6">
        <v>3793</v>
      </c>
      <c r="E8" s="6">
        <v>3945</v>
      </c>
      <c r="G8" s="13" t="s">
        <v>148</v>
      </c>
      <c r="H8" s="13">
        <v>12</v>
      </c>
      <c r="I8" s="13">
        <v>12</v>
      </c>
      <c r="J8" s="13">
        <v>14</v>
      </c>
      <c r="K8" s="13">
        <v>48</v>
      </c>
      <c r="L8" s="13" t="str">
        <f t="shared" si="0"/>
        <v xml:space="preserve"> </v>
      </c>
    </row>
    <row r="9" spans="1:12" x14ac:dyDescent="0.45">
      <c r="A9" s="5" t="s">
        <v>131</v>
      </c>
      <c r="B9" s="5" t="s">
        <v>133</v>
      </c>
      <c r="C9" s="6">
        <v>1661</v>
      </c>
      <c r="D9" s="6">
        <v>2158</v>
      </c>
      <c r="E9" s="6">
        <v>1998</v>
      </c>
      <c r="G9" s="13" t="s">
        <v>144</v>
      </c>
      <c r="H9" s="13">
        <v>16</v>
      </c>
      <c r="I9" s="13">
        <v>8</v>
      </c>
      <c r="J9" s="13">
        <v>14</v>
      </c>
      <c r="K9" s="13">
        <v>56</v>
      </c>
      <c r="L9" s="13" t="str">
        <f t="shared" si="0"/>
        <v xml:space="preserve"> </v>
      </c>
    </row>
    <row r="10" spans="1:12" x14ac:dyDescent="0.45">
      <c r="A10" s="5" t="s">
        <v>132</v>
      </c>
      <c r="B10" s="5" t="s">
        <v>124</v>
      </c>
      <c r="C10" s="6">
        <v>3940</v>
      </c>
      <c r="D10" s="6">
        <v>3704</v>
      </c>
      <c r="E10" s="6">
        <v>3513</v>
      </c>
      <c r="G10" s="13" t="s">
        <v>142</v>
      </c>
      <c r="H10" s="13">
        <v>22</v>
      </c>
      <c r="I10" s="13">
        <v>10</v>
      </c>
      <c r="J10" s="13">
        <v>6</v>
      </c>
      <c r="K10" s="13">
        <v>76</v>
      </c>
      <c r="L10" s="13" t="str">
        <f t="shared" si="0"/>
        <v>준우승</v>
      </c>
    </row>
    <row r="11" spans="1:12" x14ac:dyDescent="0.45">
      <c r="A11" s="23" t="s">
        <v>211</v>
      </c>
      <c r="B11" s="24"/>
      <c r="C11" s="24"/>
      <c r="D11" s="25"/>
      <c r="E11" s="12">
        <f>ABS(AVERAGEIF(B3:B10,"영업1팀",C3:C10)-AVERAGEIF(B3:B10,"영업1팀",D3:D10))</f>
        <v>469.5</v>
      </c>
      <c r="G11" s="13" t="s">
        <v>145</v>
      </c>
      <c r="H11" s="13">
        <v>13</v>
      </c>
      <c r="I11" s="13">
        <v>16</v>
      </c>
      <c r="J11" s="13">
        <v>9</v>
      </c>
      <c r="K11" s="13">
        <v>55</v>
      </c>
      <c r="L11" s="13" t="str">
        <f t="shared" si="0"/>
        <v xml:space="preserve"> </v>
      </c>
    </row>
    <row r="13" spans="1:12" x14ac:dyDescent="0.45">
      <c r="A13" s="10" t="s">
        <v>216</v>
      </c>
      <c r="B13" s="9" t="s">
        <v>151</v>
      </c>
      <c r="E13" s="26" t="s">
        <v>208</v>
      </c>
      <c r="F13" s="26"/>
      <c r="H13" s="10" t="s">
        <v>180</v>
      </c>
      <c r="I13" s="9" t="s">
        <v>183</v>
      </c>
    </row>
    <row r="14" spans="1:12" x14ac:dyDescent="0.45">
      <c r="A14" s="5" t="s">
        <v>152</v>
      </c>
      <c r="B14" s="5" t="s">
        <v>153</v>
      </c>
      <c r="C14" s="11" t="s">
        <v>167</v>
      </c>
      <c r="E14" s="5" t="s">
        <v>154</v>
      </c>
      <c r="F14" s="5" t="s">
        <v>167</v>
      </c>
      <c r="H14" s="5" t="s">
        <v>195</v>
      </c>
      <c r="I14" s="5" t="s">
        <v>209</v>
      </c>
      <c r="J14" s="5" t="s">
        <v>184</v>
      </c>
      <c r="K14" s="5" t="s">
        <v>185</v>
      </c>
      <c r="L14" s="5" t="s">
        <v>186</v>
      </c>
    </row>
    <row r="15" spans="1:12" x14ac:dyDescent="0.45">
      <c r="A15" s="5" t="s">
        <v>161</v>
      </c>
      <c r="B15" s="5" t="s">
        <v>172</v>
      </c>
      <c r="C15" s="5" t="str">
        <f>UPPER(VLOOKUP(LEFT(B15,1),$E$15:$F$18,2,FALSE))</f>
        <v>PLANNING</v>
      </c>
      <c r="E15" s="5" t="s">
        <v>168</v>
      </c>
      <c r="F15" s="5" t="s">
        <v>163</v>
      </c>
      <c r="H15" s="5" t="s">
        <v>189</v>
      </c>
      <c r="I15" s="5">
        <v>33</v>
      </c>
      <c r="J15" s="6">
        <v>34400</v>
      </c>
      <c r="K15" s="5">
        <v>200</v>
      </c>
      <c r="L15" s="5" t="s">
        <v>204</v>
      </c>
    </row>
    <row r="16" spans="1:12" x14ac:dyDescent="0.45">
      <c r="A16" s="5" t="s">
        <v>162</v>
      </c>
      <c r="B16" s="5" t="s">
        <v>176</v>
      </c>
      <c r="C16" s="5" t="str">
        <f>UPPER(VLOOKUP(LEFT(B16,1),$E$15:$F$18,2,FALSE))</f>
        <v>FINANCE</v>
      </c>
      <c r="E16" s="5" t="s">
        <v>169</v>
      </c>
      <c r="F16" s="5" t="s">
        <v>164</v>
      </c>
      <c r="H16" s="5" t="s">
        <v>194</v>
      </c>
      <c r="I16" s="5">
        <v>11</v>
      </c>
      <c r="J16" s="6">
        <v>68200</v>
      </c>
      <c r="K16" s="5">
        <v>120</v>
      </c>
      <c r="L16" s="5" t="s">
        <v>204</v>
      </c>
    </row>
    <row r="17" spans="1:12" x14ac:dyDescent="0.45">
      <c r="A17" s="5" t="s">
        <v>160</v>
      </c>
      <c r="B17" s="5" t="s">
        <v>174</v>
      </c>
      <c r="C17" s="5" t="str">
        <f t="shared" ref="C17:C23" si="1">UPPER(VLOOKUP(LEFT(B17,1),$E$15:$F$18,2,FALSE))</f>
        <v>LOGISTICS</v>
      </c>
      <c r="E17" s="5" t="s">
        <v>170</v>
      </c>
      <c r="F17" s="5" t="s">
        <v>165</v>
      </c>
      <c r="H17" s="5" t="s">
        <v>190</v>
      </c>
      <c r="I17" s="5">
        <v>33</v>
      </c>
      <c r="J17" s="6">
        <v>22800</v>
      </c>
      <c r="K17" s="5">
        <v>240</v>
      </c>
      <c r="L17" s="5" t="s">
        <v>204</v>
      </c>
    </row>
    <row r="18" spans="1:12" x14ac:dyDescent="0.45">
      <c r="A18" s="5" t="s">
        <v>159</v>
      </c>
      <c r="B18" s="5" t="s">
        <v>177</v>
      </c>
      <c r="C18" s="5" t="str">
        <f t="shared" si="1"/>
        <v>FINANCE</v>
      </c>
      <c r="E18" s="5" t="s">
        <v>171</v>
      </c>
      <c r="F18" s="5" t="s">
        <v>166</v>
      </c>
      <c r="H18" s="5" t="s">
        <v>191</v>
      </c>
      <c r="I18" s="5">
        <v>22</v>
      </c>
      <c r="J18" s="6">
        <v>15000</v>
      </c>
      <c r="K18" s="5">
        <v>100</v>
      </c>
      <c r="L18" s="5" t="s">
        <v>205</v>
      </c>
    </row>
    <row r="19" spans="1:12" x14ac:dyDescent="0.45">
      <c r="A19" s="5" t="s">
        <v>158</v>
      </c>
      <c r="B19" s="5" t="s">
        <v>179</v>
      </c>
      <c r="C19" s="5" t="str">
        <f t="shared" si="1"/>
        <v>SALES</v>
      </c>
      <c r="H19" s="5" t="s">
        <v>192</v>
      </c>
      <c r="I19" s="5">
        <v>11</v>
      </c>
      <c r="J19" s="6">
        <v>31000</v>
      </c>
      <c r="K19" s="5">
        <v>300</v>
      </c>
      <c r="L19" s="5" t="s">
        <v>205</v>
      </c>
    </row>
    <row r="20" spans="1:12" x14ac:dyDescent="0.45">
      <c r="A20" s="5" t="s">
        <v>157</v>
      </c>
      <c r="B20" s="5" t="s">
        <v>173</v>
      </c>
      <c r="C20" s="5" t="str">
        <f t="shared" si="1"/>
        <v>PLANNING</v>
      </c>
      <c r="H20" s="5" t="s">
        <v>196</v>
      </c>
      <c r="I20" s="5">
        <v>22</v>
      </c>
      <c r="J20" s="6">
        <v>29400</v>
      </c>
      <c r="K20" s="5">
        <v>140</v>
      </c>
      <c r="L20" s="5" t="s">
        <v>205</v>
      </c>
    </row>
    <row r="21" spans="1:12" x14ac:dyDescent="0.45">
      <c r="A21" s="5" t="s">
        <v>156</v>
      </c>
      <c r="B21" s="5" t="s">
        <v>175</v>
      </c>
      <c r="C21" s="5" t="str">
        <f t="shared" si="1"/>
        <v>LOGISTICS</v>
      </c>
      <c r="H21" s="5" t="s">
        <v>187</v>
      </c>
      <c r="I21" s="5">
        <v>33</v>
      </c>
      <c r="J21" s="6">
        <v>30100</v>
      </c>
      <c r="K21" s="5">
        <v>350</v>
      </c>
      <c r="L21" s="5" t="s">
        <v>205</v>
      </c>
    </row>
    <row r="22" spans="1:12" x14ac:dyDescent="0.45">
      <c r="A22" s="5" t="s">
        <v>155</v>
      </c>
      <c r="B22" s="5" t="s">
        <v>178</v>
      </c>
      <c r="C22" s="5" t="str">
        <f t="shared" si="1"/>
        <v>SALES</v>
      </c>
      <c r="H22" s="5" t="s">
        <v>188</v>
      </c>
      <c r="I22" s="5">
        <v>33</v>
      </c>
      <c r="J22" s="6">
        <v>27600</v>
      </c>
      <c r="K22" s="5">
        <v>320</v>
      </c>
      <c r="L22" s="5" t="s">
        <v>206</v>
      </c>
    </row>
    <row r="23" spans="1:12" x14ac:dyDescent="0.45">
      <c r="A23" s="5" t="s">
        <v>181</v>
      </c>
      <c r="B23" s="5" t="s">
        <v>182</v>
      </c>
      <c r="C23" s="5" t="str">
        <f t="shared" si="1"/>
        <v>PLANNING</v>
      </c>
      <c r="H23" s="5" t="s">
        <v>197</v>
      </c>
      <c r="I23" s="5">
        <v>22</v>
      </c>
      <c r="J23" s="6">
        <v>12800</v>
      </c>
      <c r="K23" s="5">
        <v>170</v>
      </c>
      <c r="L23" s="5" t="s">
        <v>206</v>
      </c>
    </row>
    <row r="24" spans="1:12" x14ac:dyDescent="0.45">
      <c r="H24" s="5" t="s">
        <v>193</v>
      </c>
      <c r="I24" s="5">
        <v>11</v>
      </c>
      <c r="J24" s="6">
        <v>25400</v>
      </c>
      <c r="K24" s="5">
        <v>130</v>
      </c>
      <c r="L24" s="5" t="s">
        <v>206</v>
      </c>
    </row>
    <row r="25" spans="1:12" x14ac:dyDescent="0.45">
      <c r="A25" s="10" t="s">
        <v>198</v>
      </c>
      <c r="B25" s="9" t="s">
        <v>200</v>
      </c>
      <c r="H25" s="23" t="s">
        <v>212</v>
      </c>
      <c r="I25" s="24"/>
      <c r="J25" s="24"/>
      <c r="K25" s="25"/>
      <c r="L25" s="5" t="str">
        <f>COUNTIF(I15:I24,_xlfn.MODE.SNGL(I15:I24))&amp;"개"</f>
        <v>4개</v>
      </c>
    </row>
    <row r="26" spans="1:12" x14ac:dyDescent="0.45">
      <c r="A26" s="5" t="s">
        <v>199</v>
      </c>
      <c r="B26" s="5" t="s">
        <v>201</v>
      </c>
      <c r="C26" s="5" t="s">
        <v>202</v>
      </c>
      <c r="D26" s="5" t="s">
        <v>203</v>
      </c>
      <c r="E26" s="11" t="s">
        <v>207</v>
      </c>
    </row>
    <row r="27" spans="1:12" x14ac:dyDescent="0.45">
      <c r="A27" s="7">
        <v>45387</v>
      </c>
      <c r="B27" s="5">
        <v>12</v>
      </c>
      <c r="C27" s="5">
        <v>17</v>
      </c>
      <c r="D27" s="5">
        <v>0</v>
      </c>
      <c r="E27" s="5" t="str">
        <f>IF(AND(WEEKDAY(A27,1)=1,D27=0),"적합"," ")</f>
        <v xml:space="preserve"> </v>
      </c>
    </row>
    <row r="28" spans="1:12" x14ac:dyDescent="0.45">
      <c r="A28" s="7">
        <v>45388</v>
      </c>
      <c r="B28" s="5">
        <v>8</v>
      </c>
      <c r="C28" s="5">
        <v>14</v>
      </c>
      <c r="D28" s="5">
        <v>5</v>
      </c>
      <c r="E28" s="5" t="str">
        <f t="shared" ref="E28:E34" si="2">IF(AND(WEEKDAY(A28,1)=1,D28=0),"적합"," ")</f>
        <v xml:space="preserve"> </v>
      </c>
    </row>
    <row r="29" spans="1:12" x14ac:dyDescent="0.45">
      <c r="A29" s="7">
        <v>45389</v>
      </c>
      <c r="B29" s="5">
        <v>4</v>
      </c>
      <c r="C29" s="5">
        <v>12</v>
      </c>
      <c r="D29" s="5">
        <v>15</v>
      </c>
      <c r="E29" s="5" t="str">
        <f t="shared" si="2"/>
        <v xml:space="preserve"> </v>
      </c>
    </row>
    <row r="30" spans="1:12" x14ac:dyDescent="0.45">
      <c r="A30" s="7">
        <v>45394</v>
      </c>
      <c r="B30" s="5">
        <v>9</v>
      </c>
      <c r="C30" s="5">
        <v>17</v>
      </c>
      <c r="D30" s="5">
        <v>10</v>
      </c>
      <c r="E30" s="5" t="str">
        <f t="shared" si="2"/>
        <v xml:space="preserve"> </v>
      </c>
    </row>
    <row r="31" spans="1:12" x14ac:dyDescent="0.45">
      <c r="A31" s="7">
        <v>45395</v>
      </c>
      <c r="B31" s="5">
        <v>10</v>
      </c>
      <c r="C31" s="5">
        <v>18</v>
      </c>
      <c r="D31" s="5">
        <v>0</v>
      </c>
      <c r="E31" s="5" t="str">
        <f t="shared" si="2"/>
        <v xml:space="preserve"> </v>
      </c>
    </row>
    <row r="32" spans="1:12" x14ac:dyDescent="0.45">
      <c r="A32" s="7">
        <v>45396</v>
      </c>
      <c r="B32" s="5">
        <v>9</v>
      </c>
      <c r="C32" s="5">
        <v>16</v>
      </c>
      <c r="D32" s="5">
        <v>0</v>
      </c>
      <c r="E32" s="5" t="str">
        <f t="shared" si="2"/>
        <v>적합</v>
      </c>
    </row>
    <row r="33" spans="1:5" x14ac:dyDescent="0.45">
      <c r="A33" s="7">
        <v>45401</v>
      </c>
      <c r="B33" s="5">
        <v>8</v>
      </c>
      <c r="C33" s="5">
        <v>17</v>
      </c>
      <c r="D33" s="5">
        <v>20</v>
      </c>
      <c r="E33" s="5" t="str">
        <f t="shared" si="2"/>
        <v xml:space="preserve"> </v>
      </c>
    </row>
    <row r="34" spans="1:5" x14ac:dyDescent="0.45">
      <c r="A34" s="7">
        <v>45402</v>
      </c>
      <c r="B34" s="5">
        <v>12</v>
      </c>
      <c r="C34" s="5">
        <v>25</v>
      </c>
      <c r="D34" s="5">
        <v>0</v>
      </c>
      <c r="E34" s="5" t="str">
        <f t="shared" si="2"/>
        <v xml:space="preserve"> </v>
      </c>
    </row>
    <row r="35" spans="1:5" x14ac:dyDescent="0.45">
      <c r="A35" s="7">
        <v>45403</v>
      </c>
      <c r="B35" s="5">
        <v>11</v>
      </c>
      <c r="C35" s="5">
        <v>24</v>
      </c>
      <c r="D35" s="5">
        <v>0</v>
      </c>
      <c r="E35" s="5" t="str">
        <f>IF(AND(WEEKDAY(A35,1)=1,D35=0),"적합"," ")</f>
        <v>적합</v>
      </c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33"/>
  <sheetViews>
    <sheetView topLeftCell="A20" workbookViewId="0">
      <selection activeCell="H30" sqref="H30"/>
    </sheetView>
  </sheetViews>
  <sheetFormatPr defaultRowHeight="17" x14ac:dyDescent="0.45"/>
  <cols>
    <col min="1" max="1" width="19.33203125" bestFit="1" customWidth="1"/>
    <col min="2" max="2" width="11.4140625" bestFit="1" customWidth="1"/>
    <col min="3" max="6" width="10.75" bestFit="1" customWidth="1"/>
    <col min="7" max="8" width="11.5" bestFit="1" customWidth="1"/>
    <col min="9" max="9" width="19.1640625" bestFit="1" customWidth="1"/>
  </cols>
  <sheetData>
    <row r="1" spans="1:7" ht="21" x14ac:dyDescent="0.45">
      <c r="A1" s="22" t="s">
        <v>69</v>
      </c>
      <c r="B1" s="22"/>
      <c r="C1" s="22"/>
      <c r="D1" s="22"/>
      <c r="E1" s="22"/>
      <c r="F1" s="22"/>
      <c r="G1" s="22"/>
    </row>
    <row r="3" spans="1:7" x14ac:dyDescent="0.45">
      <c r="A3" s="5" t="s">
        <v>74</v>
      </c>
      <c r="B3" s="5" t="s">
        <v>70</v>
      </c>
      <c r="C3" s="5" t="s">
        <v>75</v>
      </c>
      <c r="D3" s="5" t="s">
        <v>76</v>
      </c>
      <c r="E3" s="5" t="s">
        <v>71</v>
      </c>
      <c r="F3" s="5" t="s">
        <v>72</v>
      </c>
      <c r="G3" s="5" t="s">
        <v>73</v>
      </c>
    </row>
    <row r="4" spans="1:7" x14ac:dyDescent="0.45">
      <c r="A4" s="5">
        <v>20345180</v>
      </c>
      <c r="B4" s="7">
        <v>45356</v>
      </c>
      <c r="C4" s="5" t="s">
        <v>93</v>
      </c>
      <c r="D4" s="5" t="s">
        <v>215</v>
      </c>
      <c r="E4" s="5" t="s">
        <v>77</v>
      </c>
      <c r="F4" s="5">
        <v>4</v>
      </c>
      <c r="G4" s="6">
        <v>66400</v>
      </c>
    </row>
    <row r="5" spans="1:7" x14ac:dyDescent="0.45">
      <c r="A5" s="5">
        <v>25340699</v>
      </c>
      <c r="B5" s="7">
        <v>45363</v>
      </c>
      <c r="C5" s="5" t="s">
        <v>94</v>
      </c>
      <c r="D5" s="5" t="s">
        <v>214</v>
      </c>
      <c r="E5" s="5" t="s">
        <v>78</v>
      </c>
      <c r="F5" s="5">
        <v>3</v>
      </c>
      <c r="G5" s="6">
        <v>96000</v>
      </c>
    </row>
    <row r="6" spans="1:7" x14ac:dyDescent="0.45">
      <c r="A6" s="5">
        <v>31785268</v>
      </c>
      <c r="B6" s="7">
        <v>45391</v>
      </c>
      <c r="C6" s="5" t="s">
        <v>91</v>
      </c>
      <c r="D6" s="5" t="s">
        <v>213</v>
      </c>
      <c r="E6" s="5" t="s">
        <v>79</v>
      </c>
      <c r="F6" s="5">
        <v>2</v>
      </c>
      <c r="G6" s="6">
        <v>199800</v>
      </c>
    </row>
    <row r="7" spans="1:7" x14ac:dyDescent="0.45">
      <c r="A7" s="5">
        <v>37856884</v>
      </c>
      <c r="B7" s="7">
        <v>45399</v>
      </c>
      <c r="C7" s="5" t="s">
        <v>90</v>
      </c>
      <c r="D7" s="5" t="s">
        <v>215</v>
      </c>
      <c r="E7" s="5" t="s">
        <v>80</v>
      </c>
      <c r="F7" s="5">
        <v>4</v>
      </c>
      <c r="G7" s="6">
        <v>170000</v>
      </c>
    </row>
    <row r="8" spans="1:7" x14ac:dyDescent="0.45">
      <c r="A8" s="5">
        <v>47306722</v>
      </c>
      <c r="B8" s="7">
        <v>45408</v>
      </c>
      <c r="C8" s="5" t="s">
        <v>89</v>
      </c>
      <c r="D8" s="5" t="s">
        <v>214</v>
      </c>
      <c r="E8" s="5" t="s">
        <v>81</v>
      </c>
      <c r="F8" s="5">
        <v>5</v>
      </c>
      <c r="G8" s="6">
        <v>58000</v>
      </c>
    </row>
    <row r="9" spans="1:7" x14ac:dyDescent="0.45">
      <c r="A9" s="5">
        <v>47689033</v>
      </c>
      <c r="B9" s="7">
        <v>45419</v>
      </c>
      <c r="C9" s="5" t="s">
        <v>95</v>
      </c>
      <c r="D9" s="5" t="s">
        <v>215</v>
      </c>
      <c r="E9" s="5" t="s">
        <v>82</v>
      </c>
      <c r="F9" s="5">
        <v>3</v>
      </c>
      <c r="G9" s="6">
        <v>105300</v>
      </c>
    </row>
    <row r="10" spans="1:7" x14ac:dyDescent="0.45">
      <c r="A10" s="5">
        <v>51437891</v>
      </c>
      <c r="B10" s="7">
        <v>45428</v>
      </c>
      <c r="C10" s="5" t="s">
        <v>96</v>
      </c>
      <c r="D10" s="5" t="s">
        <v>213</v>
      </c>
      <c r="E10" s="5" t="s">
        <v>83</v>
      </c>
      <c r="F10" s="5">
        <v>4</v>
      </c>
      <c r="G10" s="6">
        <v>226800</v>
      </c>
    </row>
    <row r="11" spans="1:7" x14ac:dyDescent="0.45">
      <c r="A11" s="5">
        <v>67411029</v>
      </c>
      <c r="B11" s="7">
        <v>45442</v>
      </c>
      <c r="C11" s="5" t="s">
        <v>97</v>
      </c>
      <c r="D11" s="5" t="s">
        <v>214</v>
      </c>
      <c r="E11" s="5" t="s">
        <v>84</v>
      </c>
      <c r="F11" s="5">
        <v>1</v>
      </c>
      <c r="G11" s="6">
        <v>135000</v>
      </c>
    </row>
    <row r="12" spans="1:7" x14ac:dyDescent="0.45">
      <c r="A12" s="5">
        <v>74893056</v>
      </c>
      <c r="B12" s="7">
        <v>45451</v>
      </c>
      <c r="C12" s="5" t="s">
        <v>88</v>
      </c>
      <c r="D12" s="5" t="s">
        <v>215</v>
      </c>
      <c r="E12" s="5" t="s">
        <v>85</v>
      </c>
      <c r="F12" s="5">
        <v>3</v>
      </c>
      <c r="G12" s="6">
        <v>50400</v>
      </c>
    </row>
    <row r="13" spans="1:7" x14ac:dyDescent="0.45">
      <c r="A13" s="5">
        <v>89620367</v>
      </c>
      <c r="B13" s="7">
        <v>45462</v>
      </c>
      <c r="C13" s="5" t="s">
        <v>92</v>
      </c>
      <c r="D13" s="5" t="s">
        <v>215</v>
      </c>
      <c r="E13" s="5" t="s">
        <v>86</v>
      </c>
      <c r="F13" s="5">
        <v>1</v>
      </c>
      <c r="G13" s="6">
        <v>110000</v>
      </c>
    </row>
    <row r="14" spans="1:7" x14ac:dyDescent="0.45">
      <c r="A14" s="5">
        <v>97145045</v>
      </c>
      <c r="B14" s="7">
        <v>45465</v>
      </c>
      <c r="C14" s="5" t="s">
        <v>98</v>
      </c>
      <c r="D14" s="5" t="s">
        <v>213</v>
      </c>
      <c r="E14" s="5" t="s">
        <v>87</v>
      </c>
      <c r="F14" s="5">
        <v>2</v>
      </c>
      <c r="G14" s="6">
        <v>10600</v>
      </c>
    </row>
    <row r="18" spans="1:7" x14ac:dyDescent="0.45">
      <c r="D18" s="19" t="s">
        <v>254</v>
      </c>
    </row>
    <row r="19" spans="1:7" x14ac:dyDescent="0.45">
      <c r="A19" s="19" t="s">
        <v>255</v>
      </c>
      <c r="B19" s="19" t="s">
        <v>256</v>
      </c>
      <c r="C19" s="19" t="s">
        <v>257</v>
      </c>
      <c r="D19" t="s">
        <v>247</v>
      </c>
      <c r="E19" t="s">
        <v>248</v>
      </c>
      <c r="F19" t="s">
        <v>249</v>
      </c>
      <c r="G19" t="s">
        <v>242</v>
      </c>
    </row>
    <row r="20" spans="1:7" x14ac:dyDescent="0.45">
      <c r="A20" t="s">
        <v>243</v>
      </c>
    </row>
    <row r="21" spans="1:7" x14ac:dyDescent="0.45">
      <c r="B21" t="s">
        <v>250</v>
      </c>
      <c r="D21" t="s">
        <v>258</v>
      </c>
      <c r="E21">
        <v>4</v>
      </c>
      <c r="F21">
        <v>3</v>
      </c>
      <c r="G21">
        <v>7</v>
      </c>
    </row>
    <row r="22" spans="1:7" x14ac:dyDescent="0.45">
      <c r="B22" t="s">
        <v>253</v>
      </c>
      <c r="D22" s="20" t="s">
        <v>258</v>
      </c>
      <c r="E22" s="20">
        <v>66400</v>
      </c>
      <c r="F22" s="20">
        <v>96000</v>
      </c>
      <c r="G22" s="20">
        <v>162400</v>
      </c>
    </row>
    <row r="23" spans="1:7" x14ac:dyDescent="0.45">
      <c r="A23" t="s">
        <v>244</v>
      </c>
    </row>
    <row r="24" spans="1:7" x14ac:dyDescent="0.45">
      <c r="B24" t="s">
        <v>250</v>
      </c>
      <c r="D24">
        <v>2</v>
      </c>
      <c r="E24">
        <v>4</v>
      </c>
      <c r="F24">
        <v>5</v>
      </c>
      <c r="G24">
        <v>11</v>
      </c>
    </row>
    <row r="25" spans="1:7" x14ac:dyDescent="0.45">
      <c r="B25" t="s">
        <v>253</v>
      </c>
      <c r="D25" s="20">
        <v>199800</v>
      </c>
      <c r="E25" s="20">
        <v>170000</v>
      </c>
      <c r="F25" s="20">
        <v>58000</v>
      </c>
      <c r="G25" s="20">
        <v>427800</v>
      </c>
    </row>
    <row r="26" spans="1:7" x14ac:dyDescent="0.45">
      <c r="A26" t="s">
        <v>245</v>
      </c>
    </row>
    <row r="27" spans="1:7" x14ac:dyDescent="0.45">
      <c r="B27" t="s">
        <v>250</v>
      </c>
      <c r="D27">
        <v>4</v>
      </c>
      <c r="E27">
        <v>3</v>
      </c>
      <c r="F27">
        <v>1</v>
      </c>
      <c r="G27">
        <v>8</v>
      </c>
    </row>
    <row r="28" spans="1:7" x14ac:dyDescent="0.45">
      <c r="B28" t="s">
        <v>253</v>
      </c>
      <c r="D28" s="20">
        <v>226800</v>
      </c>
      <c r="E28" s="20">
        <v>105300</v>
      </c>
      <c r="F28" s="20">
        <v>135000</v>
      </c>
      <c r="G28" s="20">
        <v>467100</v>
      </c>
    </row>
    <row r="29" spans="1:7" x14ac:dyDescent="0.45">
      <c r="A29" t="s">
        <v>246</v>
      </c>
    </row>
    <row r="30" spans="1:7" x14ac:dyDescent="0.45">
      <c r="B30" t="s">
        <v>250</v>
      </c>
      <c r="D30">
        <v>2</v>
      </c>
      <c r="E30">
        <v>4</v>
      </c>
      <c r="F30" t="s">
        <v>258</v>
      </c>
      <c r="G30">
        <v>6</v>
      </c>
    </row>
    <row r="31" spans="1:7" x14ac:dyDescent="0.45">
      <c r="B31" t="s">
        <v>253</v>
      </c>
      <c r="D31" s="20">
        <v>10600</v>
      </c>
      <c r="E31" s="20">
        <v>160400</v>
      </c>
      <c r="F31" s="20" t="s">
        <v>258</v>
      </c>
      <c r="G31" s="20">
        <v>171000</v>
      </c>
    </row>
    <row r="32" spans="1:7" x14ac:dyDescent="0.45">
      <c r="A32" t="s">
        <v>251</v>
      </c>
      <c r="D32">
        <v>8</v>
      </c>
      <c r="E32">
        <v>15</v>
      </c>
      <c r="F32">
        <v>9</v>
      </c>
      <c r="G32">
        <v>32</v>
      </c>
    </row>
    <row r="33" spans="1:7" x14ac:dyDescent="0.45">
      <c r="A33" t="s">
        <v>252</v>
      </c>
      <c r="D33" s="20">
        <v>437200</v>
      </c>
      <c r="E33" s="20">
        <v>502100</v>
      </c>
      <c r="F33" s="20">
        <v>289000</v>
      </c>
      <c r="G33" s="20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I12"/>
  <sheetViews>
    <sheetView workbookViewId="0">
      <selection activeCell="A10" sqref="A10:D12"/>
    </sheetView>
  </sheetViews>
  <sheetFormatPr defaultRowHeight="17" x14ac:dyDescent="0.45"/>
  <cols>
    <col min="1" max="1" width="10.4140625" bestFit="1" customWidth="1"/>
  </cols>
  <sheetData>
    <row r="1" spans="1:9" x14ac:dyDescent="0.45">
      <c r="A1" s="9" t="s">
        <v>114</v>
      </c>
      <c r="F1" s="9" t="s">
        <v>113</v>
      </c>
    </row>
    <row r="2" spans="1:9" x14ac:dyDescent="0.45">
      <c r="A2" s="5" t="s">
        <v>111</v>
      </c>
      <c r="B2" s="5" t="s">
        <v>112</v>
      </c>
      <c r="C2" s="5" t="s">
        <v>110</v>
      </c>
      <c r="D2" s="5" t="s">
        <v>109</v>
      </c>
      <c r="F2" s="5" t="s">
        <v>111</v>
      </c>
      <c r="G2" s="5" t="s">
        <v>112</v>
      </c>
      <c r="H2" s="5" t="s">
        <v>110</v>
      </c>
      <c r="I2" s="5" t="s">
        <v>109</v>
      </c>
    </row>
    <row r="3" spans="1:9" x14ac:dyDescent="0.45">
      <c r="A3" s="5" t="s">
        <v>99</v>
      </c>
      <c r="B3" s="5">
        <v>28</v>
      </c>
      <c r="C3" s="5">
        <v>19</v>
      </c>
      <c r="D3" s="5">
        <v>25</v>
      </c>
      <c r="F3" s="5" t="s">
        <v>104</v>
      </c>
      <c r="G3" s="5">
        <v>19</v>
      </c>
      <c r="H3" s="5">
        <v>24</v>
      </c>
      <c r="I3" s="5">
        <v>19</v>
      </c>
    </row>
    <row r="4" spans="1:9" x14ac:dyDescent="0.45">
      <c r="A4" s="5" t="s">
        <v>100</v>
      </c>
      <c r="B4" s="5">
        <v>19</v>
      </c>
      <c r="C4" s="5">
        <v>21</v>
      </c>
      <c r="D4" s="5">
        <v>23</v>
      </c>
      <c r="F4" s="5" t="s">
        <v>105</v>
      </c>
      <c r="G4" s="5">
        <v>15</v>
      </c>
      <c r="H4" s="5">
        <v>20</v>
      </c>
      <c r="I4" s="5">
        <v>22</v>
      </c>
    </row>
    <row r="5" spans="1:9" x14ac:dyDescent="0.45">
      <c r="A5" s="5" t="s">
        <v>101</v>
      </c>
      <c r="B5" s="5">
        <v>22</v>
      </c>
      <c r="C5" s="5">
        <v>25</v>
      </c>
      <c r="D5" s="5">
        <v>29</v>
      </c>
      <c r="F5" s="5" t="s">
        <v>106</v>
      </c>
      <c r="G5" s="5">
        <v>21</v>
      </c>
      <c r="H5" s="5">
        <v>18</v>
      </c>
      <c r="I5" s="5">
        <v>24</v>
      </c>
    </row>
    <row r="6" spans="1:9" x14ac:dyDescent="0.45">
      <c r="A6" s="5" t="s">
        <v>102</v>
      </c>
      <c r="B6" s="5">
        <v>31</v>
      </c>
      <c r="C6" s="5">
        <v>23</v>
      </c>
      <c r="D6" s="5">
        <v>30</v>
      </c>
      <c r="F6" s="5" t="s">
        <v>107</v>
      </c>
      <c r="G6" s="5">
        <v>20</v>
      </c>
      <c r="H6" s="5">
        <v>21</v>
      </c>
      <c r="I6" s="5">
        <v>17</v>
      </c>
    </row>
    <row r="7" spans="1:9" x14ac:dyDescent="0.45">
      <c r="A7" s="5" t="s">
        <v>103</v>
      </c>
      <c r="B7" s="5">
        <v>25</v>
      </c>
      <c r="C7" s="5">
        <v>17</v>
      </c>
      <c r="D7" s="5">
        <v>22</v>
      </c>
      <c r="F7" s="5" t="s">
        <v>108</v>
      </c>
      <c r="G7" s="5">
        <v>17</v>
      </c>
      <c r="H7" s="5">
        <v>16</v>
      </c>
      <c r="I7" s="5">
        <v>20</v>
      </c>
    </row>
    <row r="9" spans="1:9" x14ac:dyDescent="0.45">
      <c r="A9" s="9" t="s">
        <v>115</v>
      </c>
    </row>
    <row r="10" spans="1:9" x14ac:dyDescent="0.45">
      <c r="A10" s="5" t="s">
        <v>111</v>
      </c>
      <c r="B10" s="5" t="s">
        <v>112</v>
      </c>
      <c r="C10" s="5" t="s">
        <v>110</v>
      </c>
      <c r="D10" s="5" t="s">
        <v>109</v>
      </c>
    </row>
    <row r="11" spans="1:9" x14ac:dyDescent="0.45">
      <c r="A11" s="5" t="s">
        <v>259</v>
      </c>
      <c r="B11" s="5">
        <v>25</v>
      </c>
      <c r="C11" s="5">
        <v>21</v>
      </c>
      <c r="D11" s="5">
        <v>25.8</v>
      </c>
    </row>
    <row r="12" spans="1:9" x14ac:dyDescent="0.45">
      <c r="A12" s="5" t="s">
        <v>260</v>
      </c>
      <c r="B12" s="5">
        <v>18.399999999999999</v>
      </c>
      <c r="C12" s="5">
        <v>19.8</v>
      </c>
      <c r="D12" s="5">
        <v>20.399999999999999</v>
      </c>
    </row>
  </sheetData>
  <dataConsolidate function="average" leftLabels="1" topLabels="1">
    <dataRefs count="2">
      <dataRef ref="A2:D7" sheet="분석작업-2"/>
      <dataRef ref="F2:I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4A3A-DB09-4422-BC08-1F7A87C112AD}">
  <dimension ref="A1:E10"/>
  <sheetViews>
    <sheetView workbookViewId="0">
      <selection activeCell="F13" sqref="F13"/>
    </sheetView>
  </sheetViews>
  <sheetFormatPr defaultRowHeight="17" x14ac:dyDescent="0.45"/>
  <cols>
    <col min="6" max="6" width="5.58203125" customWidth="1"/>
  </cols>
  <sheetData>
    <row r="1" spans="1:5" ht="21" x14ac:dyDescent="0.45">
      <c r="A1" s="22" t="s">
        <v>43</v>
      </c>
      <c r="B1" s="22"/>
      <c r="C1" s="22"/>
      <c r="D1" s="22"/>
      <c r="E1" s="22"/>
    </row>
    <row r="3" spans="1:5" x14ac:dyDescent="0.45">
      <c r="A3" s="27" t="s">
        <v>210</v>
      </c>
      <c r="B3" s="28" t="s">
        <v>44</v>
      </c>
      <c r="C3" s="28" t="s">
        <v>45</v>
      </c>
      <c r="D3" s="28" t="s">
        <v>46</v>
      </c>
      <c r="E3" s="28" t="s">
        <v>47</v>
      </c>
    </row>
    <row r="4" spans="1:5" x14ac:dyDescent="0.45">
      <c r="A4" s="5" t="s">
        <v>52</v>
      </c>
      <c r="B4" s="5">
        <v>68</v>
      </c>
      <c r="C4" s="5">
        <v>43</v>
      </c>
      <c r="D4" s="5">
        <v>8</v>
      </c>
      <c r="E4" s="5">
        <f>SUM(B4:D4)</f>
        <v>119</v>
      </c>
    </row>
    <row r="5" spans="1:5" x14ac:dyDescent="0.45">
      <c r="A5" s="5" t="s">
        <v>51</v>
      </c>
      <c r="B5" s="5">
        <v>59</v>
      </c>
      <c r="C5" s="5">
        <v>48</v>
      </c>
      <c r="D5" s="5">
        <v>4</v>
      </c>
      <c r="E5" s="5">
        <f t="shared" ref="E5:E10" si="0">SUM(B5:D5)</f>
        <v>111</v>
      </c>
    </row>
    <row r="6" spans="1:5" x14ac:dyDescent="0.45">
      <c r="A6" s="5" t="s">
        <v>50</v>
      </c>
      <c r="B6" s="5">
        <v>60</v>
      </c>
      <c r="C6" s="5">
        <v>42</v>
      </c>
      <c r="D6" s="5">
        <v>6</v>
      </c>
      <c r="E6" s="5">
        <f t="shared" si="0"/>
        <v>108</v>
      </c>
    </row>
    <row r="7" spans="1:5" x14ac:dyDescent="0.45">
      <c r="A7" s="5" t="s">
        <v>53</v>
      </c>
      <c r="B7" s="5">
        <v>54</v>
      </c>
      <c r="C7" s="5">
        <v>46</v>
      </c>
      <c r="D7" s="5">
        <v>7</v>
      </c>
      <c r="E7" s="5">
        <f t="shared" si="0"/>
        <v>107</v>
      </c>
    </row>
    <row r="8" spans="1:5" x14ac:dyDescent="0.45">
      <c r="A8" s="5" t="s">
        <v>49</v>
      </c>
      <c r="B8" s="5">
        <v>51</v>
      </c>
      <c r="C8" s="5">
        <v>39</v>
      </c>
      <c r="D8" s="5">
        <v>6</v>
      </c>
      <c r="E8" s="5">
        <f t="shared" si="0"/>
        <v>96</v>
      </c>
    </row>
    <row r="9" spans="1:5" x14ac:dyDescent="0.45">
      <c r="A9" s="5" t="s">
        <v>48</v>
      </c>
      <c r="B9" s="5">
        <v>65</v>
      </c>
      <c r="C9" s="5">
        <v>47</v>
      </c>
      <c r="D9" s="5">
        <v>2</v>
      </c>
      <c r="E9" s="5">
        <f t="shared" si="0"/>
        <v>114</v>
      </c>
    </row>
    <row r="10" spans="1:5" x14ac:dyDescent="0.45">
      <c r="A10" s="5" t="s">
        <v>54</v>
      </c>
      <c r="B10" s="5">
        <v>62</v>
      </c>
      <c r="C10" s="5">
        <v>46</v>
      </c>
      <c r="D10" s="5">
        <v>9</v>
      </c>
      <c r="E10" s="5">
        <f t="shared" si="0"/>
        <v>117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총점">
                <anchor moveWithCells="1" sizeWithCells="1">
                  <from>
                    <xdr:col>6</xdr:col>
                    <xdr:colOff>12700</xdr:colOff>
                    <xdr:row>2</xdr:row>
                    <xdr:rowOff>6350</xdr:rowOff>
                  </from>
                  <to>
                    <xdr:col>6</xdr:col>
                    <xdr:colOff>654050</xdr:colOff>
                    <xdr:row>3</xdr:row>
                    <xdr:rowOff>203200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8AB-0108-4A81-9D81-7B5DE11DBD1E}">
  <dimension ref="A1:F9"/>
  <sheetViews>
    <sheetView topLeftCell="A8" workbookViewId="0">
      <selection activeCell="H8" sqref="H8"/>
    </sheetView>
  </sheetViews>
  <sheetFormatPr defaultRowHeight="17" x14ac:dyDescent="0.45"/>
  <cols>
    <col min="1" max="1" width="10.4140625" bestFit="1" customWidth="1"/>
  </cols>
  <sheetData>
    <row r="1" spans="1:6" ht="21" x14ac:dyDescent="0.45">
      <c r="A1" s="22" t="s">
        <v>68</v>
      </c>
      <c r="B1" s="22"/>
      <c r="C1" s="22"/>
      <c r="D1" s="22"/>
      <c r="E1" s="22"/>
      <c r="F1" s="22"/>
    </row>
    <row r="2" spans="1:6" x14ac:dyDescent="0.45">
      <c r="F2" s="8" t="s">
        <v>60</v>
      </c>
    </row>
    <row r="3" spans="1:6" x14ac:dyDescent="0.45">
      <c r="A3" s="5" t="s">
        <v>61</v>
      </c>
      <c r="B3" s="5" t="s">
        <v>55</v>
      </c>
      <c r="C3" s="5" t="s">
        <v>56</v>
      </c>
      <c r="D3" s="5" t="s">
        <v>57</v>
      </c>
      <c r="E3" s="5" t="s">
        <v>58</v>
      </c>
      <c r="F3" s="5" t="s">
        <v>59</v>
      </c>
    </row>
    <row r="4" spans="1:6" x14ac:dyDescent="0.45">
      <c r="A4" s="5" t="s">
        <v>62</v>
      </c>
      <c r="B4" s="5">
        <v>92</v>
      </c>
      <c r="C4" s="5">
        <v>237</v>
      </c>
      <c r="D4" s="5">
        <v>150</v>
      </c>
      <c r="E4" s="5">
        <v>125</v>
      </c>
      <c r="F4" s="5">
        <v>63</v>
      </c>
    </row>
    <row r="5" spans="1:6" x14ac:dyDescent="0.45">
      <c r="A5" s="5" t="s">
        <v>65</v>
      </c>
      <c r="B5" s="5">
        <v>81</v>
      </c>
      <c r="C5" s="5">
        <v>288</v>
      </c>
      <c r="D5" s="5">
        <v>175</v>
      </c>
      <c r="E5" s="5">
        <v>131</v>
      </c>
      <c r="F5" s="5">
        <v>50</v>
      </c>
    </row>
    <row r="6" spans="1:6" x14ac:dyDescent="0.45">
      <c r="A6" s="5" t="s">
        <v>66</v>
      </c>
      <c r="B6" s="5">
        <v>94</v>
      </c>
      <c r="C6" s="5">
        <v>249</v>
      </c>
      <c r="D6" s="5">
        <v>181</v>
      </c>
      <c r="E6" s="5">
        <v>100</v>
      </c>
      <c r="F6" s="5">
        <v>31</v>
      </c>
    </row>
    <row r="7" spans="1:6" x14ac:dyDescent="0.45">
      <c r="A7" s="5" t="s">
        <v>67</v>
      </c>
      <c r="B7" s="5">
        <v>126</v>
      </c>
      <c r="C7" s="5">
        <v>271</v>
      </c>
      <c r="D7" s="5">
        <v>156</v>
      </c>
      <c r="E7" s="5">
        <v>108</v>
      </c>
      <c r="F7" s="5">
        <v>63</v>
      </c>
    </row>
    <row r="8" spans="1:6" x14ac:dyDescent="0.45">
      <c r="A8" s="5" t="s">
        <v>64</v>
      </c>
      <c r="B8" s="5">
        <v>88</v>
      </c>
      <c r="C8" s="5">
        <v>295</v>
      </c>
      <c r="D8" s="5">
        <v>188</v>
      </c>
      <c r="E8" s="5">
        <v>81</v>
      </c>
      <c r="F8" s="5">
        <v>69</v>
      </c>
    </row>
    <row r="9" spans="1:6" x14ac:dyDescent="0.45">
      <c r="A9" s="5" t="s">
        <v>63</v>
      </c>
      <c r="B9" s="5">
        <v>94</v>
      </c>
      <c r="C9" s="5">
        <v>267</v>
      </c>
      <c r="D9" s="5">
        <v>156</v>
      </c>
      <c r="E9" s="5">
        <v>146</v>
      </c>
      <c r="F9" s="5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김희서</cp:lastModifiedBy>
  <dcterms:created xsi:type="dcterms:W3CDTF">2024-04-04T05:45:49Z</dcterms:created>
  <dcterms:modified xsi:type="dcterms:W3CDTF">2025-03-05T10:14:52Z</dcterms:modified>
</cp:coreProperties>
</file>