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ni\Desktop\엑셀모의\"/>
    </mc:Choice>
  </mc:AlternateContent>
  <xr:revisionPtr revIDLastSave="0" documentId="13_ncr:1_{56B3A528-2ED8-4F38-95BF-3512F1C290B7}" xr6:coauthVersionLast="47" xr6:coauthVersionMax="47" xr10:uidLastSave="{00000000-0000-0000-0000-000000000000}"/>
  <bookViews>
    <workbookView xWindow="-110" yWindow="-110" windowWidth="25820" windowHeight="15500" activeTab="6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3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4" i="2"/>
  <c r="P10" i="2" a="1"/>
  <c r="P10" i="2" s="1"/>
  <c r="Q10" i="2" a="1"/>
  <c r="Q10" i="2" s="1"/>
  <c r="P11" i="2" a="1"/>
  <c r="P11" i="2" s="1"/>
  <c r="Q11" i="2" a="1"/>
  <c r="Q11" i="2" s="1"/>
  <c r="O11" i="2" a="1"/>
  <c r="O11" i="2" s="1"/>
  <c r="O10" i="2" a="1"/>
  <c r="O10" i="2" s="1"/>
  <c r="P4" i="2" a="1"/>
  <c r="P4" i="2" s="1"/>
  <c r="Q4" i="2" a="1"/>
  <c r="Q4" i="2" s="1"/>
  <c r="R4" i="2" a="1"/>
  <c r="R4" i="2"/>
  <c r="P5" i="2" a="1"/>
  <c r="P5" i="2"/>
  <c r="Q5" i="2" a="1"/>
  <c r="Q5" i="2"/>
  <c r="R5" i="2" a="1"/>
  <c r="R5" i="2"/>
  <c r="P6" i="2" a="1"/>
  <c r="P6" i="2"/>
  <c r="Q6" i="2" a="1"/>
  <c r="Q6" i="2"/>
  <c r="R6" i="2" a="1"/>
  <c r="R6" i="2" s="1"/>
  <c r="O5" i="2" a="1"/>
  <c r="O5" i="2"/>
  <c r="O6" i="2" a="1"/>
  <c r="O6" i="2" s="1"/>
  <c r="O4" i="2" a="1"/>
  <c r="O4" i="2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4" i="2"/>
  <c r="A34" i="1"/>
  <c r="I5" i="2" a="1"/>
  <c r="I15" i="2" a="1"/>
  <c r="I25" i="2" a="1"/>
  <c r="I26" i="2" a="1"/>
  <c r="I17" i="2" a="1"/>
  <c r="I18" i="2" a="1"/>
  <c r="I27" i="2" a="1"/>
  <c r="I9" i="2" a="1"/>
  <c r="I19" i="2" a="1"/>
  <c r="I29" i="2" a="1"/>
  <c r="I10" i="2" a="1"/>
  <c r="I20" i="2" a="1"/>
  <c r="I30" i="2" a="1"/>
  <c r="I11" i="2" a="1"/>
  <c r="I21" i="2" a="1"/>
  <c r="I12" i="2" a="1"/>
  <c r="I22" i="2" a="1"/>
  <c r="I13" i="2" a="1"/>
  <c r="I23" i="2" a="1"/>
  <c r="I14" i="2" a="1"/>
  <c r="I24" i="2" a="1"/>
  <c r="I6" i="2" a="1"/>
  <c r="I16" i="2" a="1"/>
  <c r="I7" i="2" a="1"/>
  <c r="I8" i="2" a="1"/>
  <c r="I28" i="2" a="1"/>
  <c r="I4" i="2" a="1"/>
  <c r="I28" i="2" l="1"/>
  <c r="I8" i="2"/>
  <c r="I7" i="2"/>
  <c r="I16" i="2"/>
  <c r="I6" i="2"/>
  <c r="I24" i="2"/>
  <c r="I14" i="2"/>
  <c r="I23" i="2"/>
  <c r="I13" i="2"/>
  <c r="I22" i="2"/>
  <c r="I12" i="2"/>
  <c r="I21" i="2"/>
  <c r="I11" i="2"/>
  <c r="I30" i="2"/>
  <c r="I20" i="2"/>
  <c r="I10" i="2"/>
  <c r="I29" i="2"/>
  <c r="I19" i="2"/>
  <c r="I9" i="2"/>
  <c r="I27" i="2"/>
  <c r="I18" i="2"/>
  <c r="I17" i="2"/>
  <c r="I26" i="2"/>
  <c r="I25" i="2"/>
  <c r="I15" i="2"/>
  <c r="I5" i="2"/>
  <c r="I4" i="2"/>
  <c r="P14" i="2" l="1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888C60-0130-42FC-9A03-9E09A84CCA01}" keepAlive="1" name="쿼리 - 대여내역" description="통합 문서의 '대여내역' 쿼리에 대한 연결입니다." type="5" refreshedVersion="8" background="1">
    <dbPr connection="Provider=Microsoft.Mashup.OleDb.1;Data Source=$Workbook$;Location=대여내역;Extended Properties=&quot;&quot;" command="SELECT * FROM [대여내역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<sst xmlns="http://schemas.openxmlformats.org/spreadsheetml/2006/main" count="661" uniqueCount="167">
  <si>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</si>
  <si>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</si>
  <si>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</si>
  <si>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</si>
  <si>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</si>
  <si>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</si>
  <si>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</si>
  <si>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</si>
  <si>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</si>
  <si>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</si>
  <si>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</si>
  <si>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</si>
  <si>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</si>
  <si>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</si>
  <si>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</si>
  <si>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</si>
  <si>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</si>
  <si>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</si>
  <si>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</si>
  <si>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</si>
  <si>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</si>
  <si>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</si>
  <si>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</si>
  <si>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</si>
  <si>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</si>
  <si>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</si>
  <si>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</si>
  <si>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</si>
  <si>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</si>
  <si>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</si>
  <si>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</si>
  <si>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</si>
  <si>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</si>
  <si>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</si>
  <si>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</si>
  <si>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</si>
  <si>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</si>
  <si>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</si>
  <si>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</si>
  <si>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</si>
  <si>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</si>
  <si>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</si>
  <si>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</si>
  <si>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</si>
  <si>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</si>
  <si>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</si>
  <si>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</si>
  <si>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</si>
  <si>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</si>
  <si>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</si>
  <si>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</si>
  <si>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</si>
  <si>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</si>
  <si>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</si>
  <si>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</si>
  <si>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</si>
  <si>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</si>
  <si>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</si>
  <si>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</si>
  <si>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</si>
  <si>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</si>
  <si>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</si>
  <si>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</si>
  <si>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</si>
  <si>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</si>
  <si>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</si>
  <si>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</si>
  <si>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</si>
  <si>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</si>
  <si>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</si>
  <si>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</si>
  <si>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</si>
  <si>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</si>
  <si>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</si>
  <si>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</si>
  <si>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</si>
  <si>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</si>
  <si>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</si>
  <si>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</si>
  <si>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</si>
  <si>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</si>
  <si>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</si>
  <si>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</si>
  <si>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</si>
  <si>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</si>
  <si>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</si>
  <si>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</si>
  <si>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</si>
  <si>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</si>
  <si>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</si>
  <si>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</si>
  <si>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</si>
  <si>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</si>
  <si>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</si>
  <si>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</si>
  <si>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</si>
  <si>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</si>
  <si>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</si>
  <si>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</si>
  <si>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</si>
  <si>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</si>
  <si>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</si>
  <si>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</si>
  <si>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</si>
  <si>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</si>
  <si>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</si>
  <si>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</si>
  <si>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</si>
  <si>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</si>
  <si>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</si>
  <si>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</si>
  <si>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</si>
  <si>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</si>
  <si>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</si>
  <si>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</si>
  <si>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</si>
  <si>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</si>
  <si>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</si>
  <si>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</si>
  <si>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</si>
  <si>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</si>
  <si>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</si>
  <si>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</si>
  <si>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</si>
  <si>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</si>
  <si>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</si>
  <si>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</si>
  <si>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</si>
  <si>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</si>
  <si>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</si>
  <si>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</si>
  <si>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</si>
  <si>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</si>
  <si>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</si>
  <si>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</si>
  <si>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</si>
  <si>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</si>
  <si>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</si>
  <si>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</si>
  <si>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</si>
  <si>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</si>
  <si>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</si>
  <si>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</si>
  <si>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</si>
  <si>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</si>
  <si>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</si>
  <si>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</si>
  <si>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</si>
  <si>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</si>
  <si>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</si>
  <si>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</si>
  <si>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</si>
  <si>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</si>
  <si>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조건</t>
    <phoneticPr fontId="2" type="noConversion"/>
  </si>
  <si>
    <t>총합계</t>
  </si>
  <si>
    <t>4월</t>
  </si>
  <si>
    <t>5월</t>
  </si>
  <si>
    <t>6월</t>
  </si>
  <si>
    <t>7월</t>
  </si>
  <si>
    <t>8월</t>
  </si>
  <si>
    <t>평균 : 대여시간</t>
  </si>
  <si>
    <t>전체 평균 : 대여시간</t>
  </si>
  <si>
    <t>평균 : 대여비용</t>
  </si>
  <si>
    <t>전체 평균 : 대여비용</t>
  </si>
  <si>
    <t>값</t>
  </si>
  <si>
    <t xml:space="preserve">수령일   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</si>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</sst>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[Red][&gt;=7]&quot;장기&quot;* 0&quot;일&quot;;[Blue][&lt;=2]&quot;단기&quot;* 0&quot;일&quot;;* 0&quot;일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1" xfId="0" applyNumberForma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3497960581014329"/>
          <c:y val="0.16945098039215686"/>
          <c:w val="0.83520672959358344"/>
          <c:h val="0.73565385209201795"/>
        </c:manualLayout>
      </c:layout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F86E-450D-A526-2EFFEA6804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6E-450D-A526-2EFFEA6804DF}"/>
            </c:ext>
          </c:extLst>
        </c:ser>
        <c:ser>
          <c:idx val="2"/>
          <c:order val="1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E-450D-A526-2EFFEA6804DF}"/>
            </c:ext>
          </c:extLst>
        </c:ser>
        <c:ser>
          <c:idx val="1"/>
          <c:order val="2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E-450D-A526-2EFFEA68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  <c:max val="20000000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</xdr:row>
          <xdr:rowOff>0</xdr:rowOff>
        </xdr:from>
        <xdr:to>
          <xdr:col>12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12</xdr:col>
          <xdr:colOff>0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1</xdr:row>
          <xdr:rowOff>0</xdr:rowOff>
        </xdr:from>
        <xdr:to>
          <xdr:col>6</xdr:col>
          <xdr:colOff>0</xdr:colOff>
          <xdr:row>3</xdr:row>
          <xdr:rowOff>6350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88.511208564814" backgroundQuery="1" createdVersion="8" refreshedVersion="8" minRefreshableVersion="3" recordCount="27" xr:uid="{6690F536-B56C-4DBB-97A5-00ABC58BC0B0}">
  <cacheSource type="external" connectionId="1"/>
  <cacheFields count="5">
    <cacheField name="수령일" numFmtId="0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par="4"/>
    </cacheField>
    <cacheField name="대여장비" numFmtId="0">
      <sharedItems count="4">
        <s v="지게차"/>
        <s v="크레인"/>
        <s v="불도저"/>
        <s v="굴착기"/>
      </sharedItems>
    </cacheField>
    <cacheField name="대여시간" numFmtId="0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  <cacheField name="개월(수령일)" numFmtId="0" databaseField="0"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8036F6-8EDC-4F9E-939C-2D4233D092C4}" name="피벗 테이블1" cacheId="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mergeItem="1" createdVersion="8" indent="0" compact="0" outline="1" outlineData="1" compactData="0" multipleFieldFilters="0" fieldListSortAscending="1">
  <location ref="B2:H20" firstHeaderRow="1" firstDataRow="2" firstDataCol="2"/>
  <pivotFields count="5">
    <pivotField compact="0" showAll="0">
      <items count="27">
        <item x="11"/>
        <item x="19"/>
        <item x="7"/>
        <item x="23"/>
        <item x="8"/>
        <item x="20"/>
        <item x="24"/>
        <item x="15"/>
        <item x="22"/>
        <item x="12"/>
        <item x="0"/>
        <item x="3"/>
        <item x="17"/>
        <item x="25"/>
        <item x="21"/>
        <item x="2"/>
        <item x="9"/>
        <item x="6"/>
        <item x="4"/>
        <item x="16"/>
        <item x="18"/>
        <item x="13"/>
        <item x="10"/>
        <item x="5"/>
        <item x="1"/>
        <item x="14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  <pivotField name="수령일    "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4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4" baseItem="6" numFmtId="176"/>
    <dataField name="평균 : 대여비용" fld="3" subtotal="average" baseField="4" baseItem="6" numFmtId="176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K41"/>
  <sheetViews>
    <sheetView workbookViewId="0">
      <selection activeCell="H23" sqref="H23"/>
    </sheetView>
  </sheetViews>
  <sheetFormatPr defaultRowHeight="17"/>
  <cols>
    <col min="1" max="1" width="9.58203125" bestFit="1" customWidth="1"/>
    <col min="2" max="2" width="7.08203125" bestFit="1" customWidth="1"/>
    <col min="3" max="3" width="9" bestFit="1" customWidth="1"/>
    <col min="4" max="5" width="11.08203125" bestFit="1" customWidth="1"/>
    <col min="6" max="10" width="9" bestFit="1" customWidth="1"/>
    <col min="11" max="11" width="10.83203125" bestFit="1" customWidth="1"/>
    <col min="12" max="12" width="12.83203125" bestFit="1" customWidth="1"/>
  </cols>
  <sheetData>
    <row r="2" spans="1:11" ht="21">
      <c r="A2" s="17" t="s">
        <v>84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1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1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1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1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1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1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1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1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1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1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1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6" t="s">
        <v>153</v>
      </c>
    </row>
    <row r="34" spans="1:5">
      <c r="A34" t="b">
        <f>AND(ISEVEN(RIGHT(A5,1)),J5&gt;=100)</f>
        <v>0</v>
      </c>
    </row>
    <row r="36" spans="1:5">
      <c r="A36" s="1" t="s">
        <v>0</v>
      </c>
      <c r="B36" s="1" t="s">
        <v>1</v>
      </c>
      <c r="C36" s="1" t="s">
        <v>6</v>
      </c>
      <c r="D36" s="1" t="s">
        <v>9</v>
      </c>
      <c r="E36" s="1" t="s">
        <v>10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OR(_xlfn.RANK.EQ($K5,$K$5:$K$31,0)&lt;=3,_xlfn.RANK.EQ($K5,$K$5:$K$31,1)&lt;=3)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workbookViewId="0">
      <selection activeCell="K25" sqref="K25"/>
    </sheetView>
  </sheetViews>
  <sheetFormatPr defaultRowHeight="17"/>
  <cols>
    <col min="1" max="1" width="9.58203125" bestFit="1" customWidth="1"/>
    <col min="2" max="2" width="7.08203125" bestFit="1" customWidth="1"/>
    <col min="3" max="3" width="9" customWidth="1"/>
    <col min="4" max="4" width="11.08203125" customWidth="1"/>
    <col min="5" max="5" width="11.08203125" bestFit="1" customWidth="1"/>
    <col min="6" max="10" width="9" bestFit="1" customWidth="1"/>
    <col min="12" max="12" width="10.83203125" bestFit="1" customWidth="1"/>
    <col min="13" max="13" width="2.5" customWidth="1"/>
    <col min="15" max="17" width="9.33203125" bestFit="1" customWidth="1"/>
    <col min="18" max="20" width="10.8320312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 t="str">
        <f>_xlfn.CONCAT(LEFT(TRIM(F4),1),"박/",LEFT(TRIM(F4),1)+1,"일")</f>
        <v>3박/4일</v>
      </c>
      <c r="H4" s="1" t="s">
        <v>15</v>
      </c>
      <c r="I4" s="4" t="str" cm="1">
        <f t="array" ref="I4">fn할인율(D4,E4)</f>
        <v>10%</v>
      </c>
      <c r="J4" s="1" t="s">
        <v>16</v>
      </c>
      <c r="K4" s="1">
        <v>84</v>
      </c>
      <c r="L4" s="5">
        <f>HLOOKUP(K4,$O$14:$T$19,MATCH(H4,$N$16:$N$19,0)+2,1)</f>
        <v>495000</v>
      </c>
      <c r="N4" s="1" t="s">
        <v>47</v>
      </c>
      <c r="O4" s="1" t="str" cm="1">
        <f t="array" ref="O4">SUM(IF(($J$4:$J$30=$N4)*($H$4:$H$30=O$3),1))&amp;"건"</f>
        <v>2건</v>
      </c>
      <c r="P4" s="1" t="str" cm="1">
        <f t="array" ref="P4">SUM(IF(($J$4:$J$30=$N4)*($H$4:$H$30=P$3),1))&amp;"건"</f>
        <v>0건</v>
      </c>
      <c r="Q4" s="1" t="str" cm="1">
        <f t="array" ref="Q4">SUM(IF(($J$4:$J$30=$N4)*($H$4:$H$30=Q$3),1))&amp;"건"</f>
        <v>3건</v>
      </c>
      <c r="R4" s="1" t="str" cm="1">
        <f t="array" ref="R4">SUM(IF(($J$4:$J$30=$N4)*($H$4:$H$30=R$3),1))&amp;"건"</f>
        <v>2건</v>
      </c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 t="str">
        <f t="shared" ref="G5:G30" si="0">_xlfn.CONCAT(LEFT(TRIM(F5),1),"박/",LEFT(TRIM(F5),1)+1,"일")</f>
        <v>4박/5일</v>
      </c>
      <c r="H5" s="1" t="s">
        <v>21</v>
      </c>
      <c r="I5" s="4" t="str" cm="1">
        <f t="array" ref="I5">fn할인율(D5,E5)</f>
        <v>10%</v>
      </c>
      <c r="J5" s="1" t="s">
        <v>16</v>
      </c>
      <c r="K5" s="1">
        <v>103</v>
      </c>
      <c r="L5" s="5">
        <f t="shared" ref="L5:L30" si="1">HLOOKUP(K5,$O$14:$T$19,MATCH(H5,$N$16:$N$19,0)+2,1)</f>
        <v>1071000</v>
      </c>
      <c r="N5" s="1" t="s">
        <v>16</v>
      </c>
      <c r="O5" s="1" t="str" cm="1">
        <f t="array" ref="O5">SUM(IF(($J$4:$J$30=$N5)*($H$4:$H$30=O$3),1))&amp;"건"</f>
        <v>1건</v>
      </c>
      <c r="P5" s="1" t="str" cm="1">
        <f t="array" ref="P5">SUM(IF(($J$4:$J$30=$N5)*($H$4:$H$30=P$3),1))&amp;"건"</f>
        <v>4건</v>
      </c>
      <c r="Q5" s="1" t="str" cm="1">
        <f t="array" ref="Q5">SUM(IF(($J$4:$J$30=$N5)*($H$4:$H$30=Q$3),1))&amp;"건"</f>
        <v>3건</v>
      </c>
      <c r="R5" s="1" t="str" cm="1">
        <f t="array" ref="R5">SUM(IF(($J$4:$J$30=$N5)*($H$4:$H$30=R$3),1))&amp;"건"</f>
        <v>2건</v>
      </c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 t="str">
        <f t="shared" si="0"/>
        <v>4박/5일</v>
      </c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>
        <f t="shared" si="1"/>
        <v>714000</v>
      </c>
      <c r="N6" s="1" t="s">
        <v>30</v>
      </c>
      <c r="O6" s="1" t="str" cm="1">
        <f t="array" ref="O6">SUM(IF(($J$4:$J$30=$N6)*($H$4:$H$30=O$3),1))&amp;"건"</f>
        <v>2건</v>
      </c>
      <c r="P6" s="1" t="str" cm="1">
        <f t="array" ref="P6">SUM(IF(($J$4:$J$30=$N6)*($H$4:$H$30=P$3),1))&amp;"건"</f>
        <v>5건</v>
      </c>
      <c r="Q6" s="1" t="str" cm="1">
        <f t="array" ref="Q6">SUM(IF(($J$4:$J$30=$N6)*($H$4:$H$30=Q$3),1))&amp;"건"</f>
        <v>2건</v>
      </c>
      <c r="R6" s="1" t="str" cm="1">
        <f t="array" ref="R6">SUM(IF(($J$4:$J$30=$N6)*($H$4:$H$30=R$3),1))&amp;"건"</f>
        <v>1건</v>
      </c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 t="str">
        <f t="shared" si="0"/>
        <v>6박/7일</v>
      </c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>
        <f t="shared" si="1"/>
        <v>990000</v>
      </c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 t="str">
        <f t="shared" si="0"/>
        <v>2박/3일</v>
      </c>
      <c r="H8" s="1" t="s">
        <v>34</v>
      </c>
      <c r="I8" s="4" t="str" cm="1">
        <f t="array" ref="I8">fn할인율(D8,E8)</f>
        <v>10%</v>
      </c>
      <c r="J8" s="1" t="s">
        <v>16</v>
      </c>
      <c r="K8" s="1">
        <v>57</v>
      </c>
      <c r="L8" s="5">
        <f t="shared" si="1"/>
        <v>428000</v>
      </c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 t="str">
        <f t="shared" si="0"/>
        <v>6박/7일</v>
      </c>
      <c r="H9" s="1" t="s">
        <v>25</v>
      </c>
      <c r="I9" s="4" t="str" cm="1">
        <f t="array" ref="I9">fn할인율(D9,E9)</f>
        <v>10%</v>
      </c>
      <c r="J9" s="1" t="s">
        <v>16</v>
      </c>
      <c r="K9" s="1">
        <v>152</v>
      </c>
      <c r="L9" s="5">
        <f t="shared" si="1"/>
        <v>990000</v>
      </c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 t="str">
        <f t="shared" si="0"/>
        <v>3박/4일</v>
      </c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>
        <f t="shared" si="1"/>
        <v>810000</v>
      </c>
      <c r="N10" s="1" t="s">
        <v>19</v>
      </c>
      <c r="O10" s="1" t="str">
        <f t="array" ref="O10">TEXT(COUNT(IF(($C$4:$C$30=$N10)*($J$4:$J$30=O$9),1))/COUNTA($J$4:$J$30),"0%")</f>
        <v>15%</v>
      </c>
      <c r="P10" s="1" t="str">
        <f t="array" ref="P10">TEXT(COUNT(IF(($C$4:$C$30=$N10)*($J$4:$J$30=P$9),1))/COUNTA($J$4:$J$30),"0%")</f>
        <v>19%</v>
      </c>
      <c r="Q10" s="1" t="str">
        <f t="array" ref="Q10">TEXT(COUNT(IF(($C$4:$C$30=$N10)*($J$4:$J$30=Q$9),1))/COUNTA($J$4:$J$30),"0%")</f>
        <v>22%</v>
      </c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 t="str">
        <f t="shared" si="0"/>
        <v>1박/2일</v>
      </c>
      <c r="H11" s="1" t="s">
        <v>25</v>
      </c>
      <c r="I11" s="4" t="str" cm="1">
        <f t="array" ref="I11">fn할인율(D11,E11)</f>
        <v>10%</v>
      </c>
      <c r="J11" s="1" t="s">
        <v>16</v>
      </c>
      <c r="K11" s="1">
        <v>43</v>
      </c>
      <c r="L11" s="5">
        <f t="shared" si="1"/>
        <v>120000</v>
      </c>
      <c r="N11" s="1" t="s">
        <v>13</v>
      </c>
      <c r="O11" s="1" t="str">
        <f t="array" ref="O11">TEXT(COUNT(IF(($C$4:$C$30=$N11)*($J$4:$J$30=O$9),1))/COUNTA($J$4:$J$30),"0%")</f>
        <v>11%</v>
      </c>
      <c r="P11" s="1" t="str">
        <f t="array" ref="P11">TEXT(COUNT(IF(($C$4:$C$30=$N11)*($J$4:$J$30=P$9),1))/COUNTA($J$4:$J$30),"0%")</f>
        <v>19%</v>
      </c>
      <c r="Q11" s="1" t="str">
        <f t="array" ref="Q11">TEXT(COUNT(IF(($C$4:$C$30=$N11)*($J$4:$J$30=Q$9),1))/COUNTA($J$4:$J$30),"0%")</f>
        <v>15%</v>
      </c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 t="str">
        <f t="shared" si="0"/>
        <v>2박/3일</v>
      </c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>
        <f t="shared" si="1"/>
        <v>342000</v>
      </c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 t="str">
        <f t="shared" si="0"/>
        <v>7박/8일</v>
      </c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>
        <f t="shared" si="1"/>
        <v>908000</v>
      </c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 t="str">
        <f t="shared" si="0"/>
        <v>6박/7일</v>
      </c>
      <c r="H14" s="1" t="s">
        <v>25</v>
      </c>
      <c r="I14" s="4" t="str" cm="1">
        <f t="array" ref="I14">fn할인율(D14,E14)</f>
        <v>10%</v>
      </c>
      <c r="J14" s="1" t="s">
        <v>16</v>
      </c>
      <c r="K14" s="1">
        <v>151</v>
      </c>
      <c r="L14" s="5">
        <f t="shared" si="1"/>
        <v>990000</v>
      </c>
      <c r="N14" s="18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 t="str">
        <f t="shared" si="0"/>
        <v>3박/4일</v>
      </c>
      <c r="H15" s="1" t="s">
        <v>15</v>
      </c>
      <c r="I15" s="4" t="str" cm="1">
        <f t="array" ref="I15">fn할인율(D15,E15)</f>
        <v>10%</v>
      </c>
      <c r="J15" s="1" t="s">
        <v>30</v>
      </c>
      <c r="K15" s="1">
        <v>88</v>
      </c>
      <c r="L15" s="5">
        <f t="shared" si="1"/>
        <v>495000</v>
      </c>
      <c r="N15" s="19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 t="str">
        <f t="shared" si="0"/>
        <v>5박/6일</v>
      </c>
      <c r="H16" s="1" t="s">
        <v>34</v>
      </c>
      <c r="I16" s="4" t="str" cm="1">
        <f t="array" ref="I16">fn할인율(D16,E16)</f>
        <v>10%</v>
      </c>
      <c r="J16" s="1" t="s">
        <v>47</v>
      </c>
      <c r="K16" s="1">
        <v>133</v>
      </c>
      <c r="L16" s="5">
        <f t="shared" si="1"/>
        <v>1080000</v>
      </c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 t="str">
        <f t="shared" si="0"/>
        <v>1박/2일</v>
      </c>
      <c r="H17" s="1" t="s">
        <v>34</v>
      </c>
      <c r="I17" s="4" t="str" cm="1">
        <f t="array" ref="I17">fn할인율(D17,E17)</f>
        <v>10%</v>
      </c>
      <c r="J17" s="1" t="s">
        <v>30</v>
      </c>
      <c r="K17" s="1">
        <v>39</v>
      </c>
      <c r="L17" s="5">
        <f t="shared" si="1"/>
        <v>150000</v>
      </c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 t="str">
        <f t="shared" si="0"/>
        <v>1박/2일</v>
      </c>
      <c r="H18" s="1" t="s">
        <v>21</v>
      </c>
      <c r="I18" s="4" t="str" cm="1">
        <f t="array" ref="I18">fn할인율(D18,E18)</f>
        <v>10%</v>
      </c>
      <c r="J18" s="1" t="s">
        <v>47</v>
      </c>
      <c r="K18" s="1">
        <v>39</v>
      </c>
      <c r="L18" s="5">
        <f t="shared" si="1"/>
        <v>180000</v>
      </c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 t="str">
        <f t="shared" si="0"/>
        <v>1박/2일</v>
      </c>
      <c r="H19" s="1" t="s">
        <v>25</v>
      </c>
      <c r="I19" s="4" t="str" cm="1">
        <f t="array" ref="I19">fn할인율(D19,E19)</f>
        <v>10%</v>
      </c>
      <c r="J19" s="1" t="s">
        <v>30</v>
      </c>
      <c r="K19" s="1">
        <v>36</v>
      </c>
      <c r="L19" s="5">
        <f t="shared" si="1"/>
        <v>120000</v>
      </c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 t="str">
        <f t="shared" si="0"/>
        <v>9박/10일</v>
      </c>
      <c r="H20" s="1" t="s">
        <v>21</v>
      </c>
      <c r="I20" s="4" t="str" cm="1">
        <f t="array" ref="I20">fn할인율(D20,E20)</f>
        <v>10%</v>
      </c>
      <c r="J20" s="1" t="s">
        <v>16</v>
      </c>
      <c r="K20" s="1">
        <v>219</v>
      </c>
      <c r="L20" s="5">
        <f t="shared" si="1"/>
        <v>1485000</v>
      </c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 t="str">
        <f t="shared" si="0"/>
        <v>7박/8일</v>
      </c>
      <c r="H21" s="1" t="s">
        <v>25</v>
      </c>
      <c r="I21" s="4" t="str" cm="1">
        <f t="array" ref="I21">fn할인율(D21,E21)</f>
        <v>10%</v>
      </c>
      <c r="J21" s="1" t="s">
        <v>30</v>
      </c>
      <c r="K21" s="1">
        <v>174</v>
      </c>
      <c r="L21" s="5">
        <f t="shared" si="1"/>
        <v>990000</v>
      </c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 t="str">
        <f t="shared" si="0"/>
        <v>9박/10일</v>
      </c>
      <c r="H22" s="1" t="s">
        <v>15</v>
      </c>
      <c r="I22" s="4" t="str" cm="1">
        <f t="array" ref="I22">fn할인율(D22,E22)</f>
        <v>10%</v>
      </c>
      <c r="J22" s="1" t="s">
        <v>30</v>
      </c>
      <c r="K22" s="1">
        <v>218</v>
      </c>
      <c r="L22" s="5">
        <f t="shared" si="1"/>
        <v>908000</v>
      </c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 t="str">
        <f t="shared" si="0"/>
        <v>3박/4일</v>
      </c>
      <c r="H23" s="1" t="s">
        <v>34</v>
      </c>
      <c r="I23" s="4" t="str" cm="1">
        <f t="array" ref="I23">fn할인율(D23,E23)</f>
        <v>10%</v>
      </c>
      <c r="J23" s="1" t="s">
        <v>47</v>
      </c>
      <c r="K23" s="1">
        <v>90</v>
      </c>
      <c r="L23" s="5">
        <f t="shared" si="1"/>
        <v>675000</v>
      </c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 t="str">
        <f t="shared" si="0"/>
        <v>5박/6일</v>
      </c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>
        <f t="shared" si="1"/>
        <v>1080000</v>
      </c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 t="str">
        <f t="shared" si="0"/>
        <v>7박/8일</v>
      </c>
      <c r="H25" s="1" t="s">
        <v>21</v>
      </c>
      <c r="I25" s="4" t="str" cm="1">
        <f t="array" ref="I25">fn할인율(D25,E25)</f>
        <v>10%</v>
      </c>
      <c r="J25" s="1" t="s">
        <v>47</v>
      </c>
      <c r="K25" s="1">
        <v>188</v>
      </c>
      <c r="L25" s="5">
        <f t="shared" si="1"/>
        <v>1485000</v>
      </c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 t="str">
        <f t="shared" si="0"/>
        <v>5박/6일</v>
      </c>
      <c r="H26" s="1" t="s">
        <v>25</v>
      </c>
      <c r="I26" s="4" t="str" cm="1">
        <f t="array" ref="I26">fn할인율(D26,E26)</f>
        <v>10%</v>
      </c>
      <c r="J26" s="1" t="s">
        <v>30</v>
      </c>
      <c r="K26" s="1">
        <v>127</v>
      </c>
      <c r="L26" s="5">
        <f t="shared" si="1"/>
        <v>864000</v>
      </c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 t="str">
        <f t="shared" si="0"/>
        <v>3박/4일</v>
      </c>
      <c r="H27" s="1" t="s">
        <v>15</v>
      </c>
      <c r="I27" s="4" t="str" cm="1">
        <f t="array" ref="I27">fn할인율(D27,E27)</f>
        <v>10%</v>
      </c>
      <c r="J27" s="1" t="s">
        <v>47</v>
      </c>
      <c r="K27" s="1">
        <v>85</v>
      </c>
      <c r="L27" s="5">
        <f t="shared" si="1"/>
        <v>495000</v>
      </c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 t="str">
        <f t="shared" si="0"/>
        <v>6박/7일</v>
      </c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>
        <f t="shared" si="1"/>
        <v>1238000</v>
      </c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 t="str">
        <f t="shared" si="0"/>
        <v>4박/5일</v>
      </c>
      <c r="H29" s="1" t="s">
        <v>34</v>
      </c>
      <c r="I29" s="4" t="str" cm="1">
        <f t="array" ref="I29">fn할인율(D29,E29)</f>
        <v>10%</v>
      </c>
      <c r="J29" s="1" t="s">
        <v>16</v>
      </c>
      <c r="K29" s="1">
        <v>112</v>
      </c>
      <c r="L29" s="5">
        <f t="shared" si="1"/>
        <v>893000</v>
      </c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 t="str">
        <f t="shared" si="0"/>
        <v>2박/3일</v>
      </c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>
        <f t="shared" si="1"/>
        <v>428000</v>
      </c>
    </row>
  </sheetData>
  <mergeCells count="1">
    <mergeCell ref="N14:N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workbookViewId="0">
      <selection activeCell="J23" sqref="J23"/>
    </sheetView>
  </sheetViews>
  <sheetFormatPr defaultRowHeight="17"/>
  <cols>
    <col min="1" max="1" width="3.58203125" customWidth="1"/>
    <col min="2" max="2" width="24.58203125" bestFit="1" customWidth="1"/>
    <col min="3" max="3" width="14.25" bestFit="1" customWidth="1"/>
    <col min="4" max="7" width="12.83203125" bestFit="1" customWidth="1"/>
    <col min="8" max="8" width="9" bestFit="1" customWidth="1"/>
    <col min="9" max="10" width="13.5" bestFit="1" customWidth="1"/>
    <col min="11" max="12" width="19.1640625" bestFit="1" customWidth="1"/>
  </cols>
  <sheetData>
    <row r="2" spans="2:8">
      <c r="B2" s="12"/>
      <c r="C2" s="12"/>
      <c r="D2" s="21" t="s">
        <v>6</v>
      </c>
      <c r="E2" s="12"/>
      <c r="F2" s="12"/>
      <c r="G2" s="12"/>
      <c r="H2" s="12"/>
    </row>
    <row r="3" spans="2:8">
      <c r="B3" s="21" t="s">
        <v>165</v>
      </c>
      <c r="C3" s="21" t="s">
        <v>164</v>
      </c>
      <c r="D3" s="22" t="s">
        <v>21</v>
      </c>
      <c r="E3" s="22" t="s">
        <v>25</v>
      </c>
      <c r="F3" s="22" t="s">
        <v>34</v>
      </c>
      <c r="G3" s="22" t="s">
        <v>15</v>
      </c>
      <c r="H3" s="22" t="s">
        <v>154</v>
      </c>
    </row>
    <row r="4" spans="2:8">
      <c r="B4" s="12" t="s">
        <v>155</v>
      </c>
      <c r="C4" s="12"/>
      <c r="D4" s="20"/>
      <c r="E4" s="20"/>
      <c r="F4" s="20"/>
      <c r="G4" s="20"/>
      <c r="H4" s="20"/>
    </row>
    <row r="5" spans="2:8">
      <c r="B5" s="12"/>
      <c r="C5" s="12" t="s">
        <v>160</v>
      </c>
      <c r="D5" s="20" t="s">
        <v>166</v>
      </c>
      <c r="E5" s="20">
        <v>144.66666666666666</v>
      </c>
      <c r="F5" s="20">
        <v>118.33333333333333</v>
      </c>
      <c r="G5" s="20" t="s">
        <v>166</v>
      </c>
      <c r="H5" s="20">
        <v>131.5</v>
      </c>
    </row>
    <row r="6" spans="2:8">
      <c r="B6" s="12"/>
      <c r="C6" s="12" t="s">
        <v>162</v>
      </c>
      <c r="D6" s="20" t="s">
        <v>166</v>
      </c>
      <c r="E6" s="20">
        <v>898000</v>
      </c>
      <c r="F6" s="20">
        <v>945000</v>
      </c>
      <c r="G6" s="20" t="s">
        <v>166</v>
      </c>
      <c r="H6" s="20">
        <v>921500</v>
      </c>
    </row>
    <row r="7" spans="2:8">
      <c r="B7" s="12" t="s">
        <v>156</v>
      </c>
      <c r="C7" s="12"/>
      <c r="D7" s="20"/>
      <c r="E7" s="20"/>
      <c r="F7" s="20"/>
      <c r="G7" s="20"/>
      <c r="H7" s="20"/>
    </row>
    <row r="8" spans="2:8">
      <c r="B8" s="12"/>
      <c r="C8" s="12" t="s">
        <v>160</v>
      </c>
      <c r="D8" s="20">
        <v>103</v>
      </c>
      <c r="E8" s="20">
        <v>49.5</v>
      </c>
      <c r="F8" s="20">
        <v>132.5</v>
      </c>
      <c r="G8" s="20" t="s">
        <v>166</v>
      </c>
      <c r="H8" s="20">
        <v>93.4</v>
      </c>
    </row>
    <row r="9" spans="2:8">
      <c r="B9" s="12"/>
      <c r="C9" s="12" t="s">
        <v>162</v>
      </c>
      <c r="D9" s="20">
        <v>1071000</v>
      </c>
      <c r="E9" s="20">
        <v>231000</v>
      </c>
      <c r="F9" s="20">
        <v>1065500</v>
      </c>
      <c r="G9" s="20" t="s">
        <v>166</v>
      </c>
      <c r="H9" s="20">
        <v>732800</v>
      </c>
    </row>
    <row r="10" spans="2:8">
      <c r="B10" s="12" t="s">
        <v>157</v>
      </c>
      <c r="C10" s="12"/>
      <c r="D10" s="20"/>
      <c r="E10" s="20"/>
      <c r="F10" s="20"/>
      <c r="G10" s="20"/>
      <c r="H10" s="20"/>
    </row>
    <row r="11" spans="2:8">
      <c r="B11" s="12"/>
      <c r="C11" s="12" t="s">
        <v>160</v>
      </c>
      <c r="D11" s="20">
        <v>150.5</v>
      </c>
      <c r="E11" s="20">
        <v>97.5</v>
      </c>
      <c r="F11" s="20">
        <v>53.333333333333336</v>
      </c>
      <c r="G11" s="20">
        <v>173</v>
      </c>
      <c r="H11" s="20">
        <v>103.625</v>
      </c>
    </row>
    <row r="12" spans="2:8">
      <c r="B12" s="12"/>
      <c r="C12" s="12" t="s">
        <v>162</v>
      </c>
      <c r="D12" s="20">
        <v>1147500</v>
      </c>
      <c r="E12" s="20">
        <v>555000</v>
      </c>
      <c r="F12" s="20">
        <v>335333.33333333331</v>
      </c>
      <c r="G12" s="20">
        <v>908000</v>
      </c>
      <c r="H12" s="20">
        <v>664875</v>
      </c>
    </row>
    <row r="13" spans="2:8">
      <c r="B13" s="12" t="s">
        <v>158</v>
      </c>
      <c r="C13" s="12"/>
      <c r="D13" s="20"/>
      <c r="E13" s="20"/>
      <c r="F13" s="20"/>
      <c r="G13" s="20"/>
      <c r="H13" s="20"/>
    </row>
    <row r="14" spans="2:8">
      <c r="B14" s="12"/>
      <c r="C14" s="12" t="s">
        <v>160</v>
      </c>
      <c r="D14" s="20">
        <v>39</v>
      </c>
      <c r="E14" s="20">
        <v>127</v>
      </c>
      <c r="F14" s="20" t="s">
        <v>166</v>
      </c>
      <c r="G14" s="20">
        <v>86</v>
      </c>
      <c r="H14" s="20">
        <v>84.5</v>
      </c>
    </row>
    <row r="15" spans="2:8">
      <c r="B15" s="12"/>
      <c r="C15" s="12" t="s">
        <v>162</v>
      </c>
      <c r="D15" s="20">
        <v>180000</v>
      </c>
      <c r="E15" s="20">
        <v>864000</v>
      </c>
      <c r="F15" s="20" t="s">
        <v>166</v>
      </c>
      <c r="G15" s="20">
        <v>495000</v>
      </c>
      <c r="H15" s="20">
        <v>508500</v>
      </c>
    </row>
    <row r="16" spans="2:8">
      <c r="B16" s="12" t="s">
        <v>159</v>
      </c>
      <c r="C16" s="12"/>
      <c r="D16" s="20"/>
      <c r="E16" s="20"/>
      <c r="F16" s="20"/>
      <c r="G16" s="20"/>
      <c r="H16" s="20"/>
    </row>
    <row r="17" spans="2:8">
      <c r="B17" s="12"/>
      <c r="C17" s="12" t="s">
        <v>160</v>
      </c>
      <c r="D17" s="20">
        <v>188</v>
      </c>
      <c r="E17" s="20">
        <v>158</v>
      </c>
      <c r="F17" s="20" t="s">
        <v>166</v>
      </c>
      <c r="G17" s="20">
        <v>151.5</v>
      </c>
      <c r="H17" s="20">
        <v>162.25</v>
      </c>
    </row>
    <row r="18" spans="2:8">
      <c r="B18" s="12"/>
      <c r="C18" s="12" t="s">
        <v>162</v>
      </c>
      <c r="D18" s="20">
        <v>1485000</v>
      </c>
      <c r="E18" s="20">
        <v>990000</v>
      </c>
      <c r="F18" s="20" t="s">
        <v>166</v>
      </c>
      <c r="G18" s="20">
        <v>701500</v>
      </c>
      <c r="H18" s="20">
        <v>969500</v>
      </c>
    </row>
    <row r="19" spans="2:8">
      <c r="B19" s="12" t="s">
        <v>161</v>
      </c>
      <c r="C19" s="12"/>
      <c r="D19" s="20">
        <v>126.2</v>
      </c>
      <c r="E19" s="20">
        <v>112.55555555555556</v>
      </c>
      <c r="F19" s="20">
        <v>97.5</v>
      </c>
      <c r="G19" s="20">
        <v>129.6</v>
      </c>
      <c r="H19" s="20">
        <v>113.77777777777777</v>
      </c>
    </row>
    <row r="20" spans="2:8">
      <c r="B20" s="12" t="s">
        <v>163</v>
      </c>
      <c r="C20" s="12"/>
      <c r="D20" s="20">
        <v>1006200</v>
      </c>
      <c r="E20" s="20">
        <v>680000</v>
      </c>
      <c r="F20" s="20">
        <v>746500</v>
      </c>
      <c r="G20" s="20">
        <v>660200</v>
      </c>
      <c r="H20" s="20">
        <v>756444.4444444445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workbookViewId="0">
      <selection activeCell="L13" sqref="L13"/>
    </sheetView>
  </sheetViews>
  <sheetFormatPr defaultRowHeight="17"/>
  <cols>
    <col min="1" max="1" width="4.08203125" customWidth="1"/>
    <col min="2" max="2" width="9" bestFit="1" customWidth="1"/>
    <col min="6" max="6" width="4.5" customWidth="1"/>
    <col min="7" max="7" width="10.582031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5"/>
      <c r="D12" s="5"/>
      <c r="E12" s="5"/>
      <c r="F12" s="9"/>
      <c r="G12" s="9"/>
      <c r="H12" s="9"/>
      <c r="I12" s="9"/>
      <c r="J12" s="9"/>
    </row>
    <row r="13" spans="2:10">
      <c r="B13" s="1" t="s">
        <v>116</v>
      </c>
      <c r="C13" s="5"/>
      <c r="D13" s="5"/>
      <c r="E13" s="5"/>
      <c r="F13" s="9"/>
      <c r="G13" s="9"/>
      <c r="H13" s="9"/>
      <c r="I13" s="9"/>
      <c r="J13" s="9"/>
    </row>
    <row r="14" spans="2:10">
      <c r="B14" s="1" t="s">
        <v>117</v>
      </c>
      <c r="C14" s="5"/>
      <c r="D14" s="5"/>
      <c r="E14" s="5"/>
      <c r="F14" s="9"/>
      <c r="G14" s="9"/>
      <c r="H14" s="9"/>
      <c r="I14" s="9"/>
      <c r="J14" s="9"/>
    </row>
    <row r="15" spans="2:10">
      <c r="B15" s="1" t="s">
        <v>120</v>
      </c>
      <c r="C15" s="5"/>
      <c r="D15" s="5"/>
      <c r="E15" s="5"/>
      <c r="F15" s="9"/>
    </row>
    <row r="16" spans="2:10">
      <c r="B16" s="1" t="s">
        <v>118</v>
      </c>
      <c r="C16" s="5"/>
      <c r="D16" s="5"/>
      <c r="E16" s="5"/>
    </row>
  </sheetData>
  <phoneticPr fontId="7" type="noConversion"/>
  <dataValidations count="1">
    <dataValidation type="list" allowBlank="1" showInputMessage="1" promptTitle="지역선택" prompt="목록에 없는 지역은 직접 입력하세요." sqref="B3:B7 G3:G7 B12:B16" xr:uid="{BC5829CB-F92A-4534-8050-A4543BD326D9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topLeftCell="A10" workbookViewId="0">
      <selection activeCell="M21" sqref="M21"/>
    </sheetView>
  </sheetViews>
  <sheetFormatPr defaultRowHeight="17"/>
  <cols>
    <col min="1" max="1" width="11" bestFit="1" customWidth="1"/>
    <col min="2" max="2" width="8.58203125" customWidth="1"/>
    <col min="3" max="3" width="10.75" customWidth="1"/>
    <col min="6" max="6" width="7.83203125" customWidth="1"/>
    <col min="7" max="7" width="11.582031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T11" sqref="T11"/>
    </sheetView>
  </sheetViews>
  <sheetFormatPr defaultRowHeight="17"/>
  <cols>
    <col min="3" max="3" width="11.08203125" bestFit="1" customWidth="1"/>
    <col min="4" max="4" width="9" bestFit="1" customWidth="1"/>
    <col min="9" max="9" width="10.83203125" bestFit="1" customWidth="1"/>
    <col min="10" max="10" width="1.58203125" customWidth="1"/>
    <col min="11" max="12" width="6.3320312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3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3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3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3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3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3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3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3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3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3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3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3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3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3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3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3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3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3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3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3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3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3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3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3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3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3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3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conditionalFormatting sqref="I3:I29">
    <cfRule type="colorScale" priority="1">
      <colorScale>
        <cfvo type="min"/>
        <cfvo type="percent" val="50"/>
        <cfvo type="max"/>
        <color rgb="FF0070C0"/>
        <color theme="0"/>
        <color rgb="FFFF000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10</xdr:col>
                    <xdr:colOff>0</xdr:colOff>
                    <xdr:row>1</xdr:row>
                    <xdr:rowOff>0</xdr:rowOff>
                  </from>
                  <to>
                    <xdr:col>12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보기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12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tabSelected="1" workbookViewId="0">
      <selection activeCell="S13" sqref="S13"/>
    </sheetView>
  </sheetViews>
  <sheetFormatPr defaultRowHeight="17"/>
  <cols>
    <col min="1" max="1" width="3.33203125" customWidth="1"/>
    <col min="2" max="2" width="7.08203125" bestFit="1" customWidth="1"/>
    <col min="3" max="3" width="6.75" bestFit="1" customWidth="1"/>
    <col min="4" max="4" width="9" bestFit="1" customWidth="1"/>
    <col min="5" max="5" width="16.08203125" bestFit="1" customWidth="1"/>
    <col min="6" max="6" width="8.33203125" bestFit="1" customWidth="1"/>
    <col min="7" max="7" width="2.5" customWidth="1"/>
    <col min="8" max="8" width="11" bestFit="1" customWidth="1"/>
    <col min="9" max="9" width="8.3320312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742950</xdr:colOff>
                <xdr:row>1</xdr:row>
                <xdr:rowOff>0</xdr:rowOff>
              </from>
              <to>
                <xdr:col>6</xdr:col>
                <xdr:colOff>0</xdr:colOff>
                <xdr:row>3</xdr:row>
                <xdr:rowOff>6350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B2A486-8240-4D2D-ACDF-D24DA9D809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민희 최</cp:lastModifiedBy>
  <dcterms:created xsi:type="dcterms:W3CDTF">2023-07-14T11:40:39Z</dcterms:created>
  <dcterms:modified xsi:type="dcterms:W3CDTF">2026-09-23T03:36:38Z</dcterms:modified>
</cp:coreProperties>
</file>