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새 폴더\엑셀 모의고사\"/>
    </mc:Choice>
  </mc:AlternateContent>
  <xr:revisionPtr revIDLastSave="0" documentId="13_ncr:1_{A5C1AF7B-EEFB-4CAC-9F6B-C22F981A8AB5}" xr6:coauthVersionLast="47" xr6:coauthVersionMax="47" xr10:uidLastSave="{00000000-0000-0000-0000-000000000000}"/>
  <bookViews>
    <workbookView xWindow="-120" yWindow="-120" windowWidth="29040" windowHeight="15840" activeTab="1" xr2:uid="{996A17FC-0A87-4199-9912-680845FDCF65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기본작업!$A$4:$K$31</definedName>
    <definedName name="_xlnm.Criteria" localSheetId="0">기본작업!$A$33:$A$34</definedName>
    <definedName name="_xlnm.Extract" localSheetId="0">기본작업!$A$36:$E$36</definedName>
    <definedName name="_xlnm.Print_Area" localSheetId="0">기본작업!$A$2:$K$31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" l="1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4" i="2"/>
  <c r="P10" i="2" a="1"/>
  <c r="P10" i="2" s="1"/>
  <c r="Q10" i="2" a="1"/>
  <c r="Q10" i="2" s="1"/>
  <c r="P11" i="2" a="1"/>
  <c r="P11" i="2"/>
  <c r="Q11" i="2" a="1"/>
  <c r="Q11" i="2" s="1"/>
  <c r="O11" i="2" a="1"/>
  <c r="O11" i="2" s="1"/>
  <c r="O10" i="2" a="1"/>
  <c r="O10" i="2" s="1"/>
  <c r="P4" i="2" a="1"/>
  <c r="P4" i="2" s="1"/>
  <c r="Q4" i="2" a="1"/>
  <c r="Q4" i="2" s="1"/>
  <c r="R4" i="2" a="1"/>
  <c r="R4" i="2" s="1"/>
  <c r="P5" i="2" a="1"/>
  <c r="P5" i="2" s="1"/>
  <c r="Q5" i="2" a="1"/>
  <c r="Q5" i="2" s="1"/>
  <c r="R5" i="2" a="1"/>
  <c r="R5" i="2" s="1"/>
  <c r="P6" i="2" a="1"/>
  <c r="P6" i="2" s="1"/>
  <c r="Q6" i="2" a="1"/>
  <c r="Q6" i="2" s="1"/>
  <c r="R6" i="2" a="1"/>
  <c r="R6" i="2" s="1"/>
  <c r="O5" i="2" a="1"/>
  <c r="O5" i="2" s="1"/>
  <c r="O6" i="2" a="1"/>
  <c r="O6" i="2"/>
  <c r="O4" i="2" a="1"/>
  <c r="O4" i="2" s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4" i="2"/>
  <c r="A34" i="1"/>
  <c r="P14" i="2"/>
  <c r="Q14" i="2" s="1"/>
  <c r="R14" i="2" s="1"/>
  <c r="S14" i="2" s="1"/>
  <c r="T14" i="2" s="1"/>
  <c r="P16" i="2"/>
  <c r="Q16" i="2"/>
  <c r="R16" i="2"/>
  <c r="S16" i="2"/>
  <c r="T16" i="2"/>
  <c r="P17" i="2"/>
  <c r="Q17" i="2"/>
  <c r="R17" i="2"/>
  <c r="S17" i="2"/>
  <c r="T17" i="2"/>
  <c r="P18" i="2"/>
  <c r="Q18" i="2"/>
  <c r="R18" i="2"/>
  <c r="S18" i="2"/>
  <c r="T18" i="2"/>
  <c r="P19" i="2"/>
  <c r="Q19" i="2"/>
  <c r="R19" i="2"/>
  <c r="S19" i="2"/>
  <c r="T19" i="2"/>
  <c r="I13" i="2" a="1"/>
  <c r="I14" i="2" a="1"/>
  <c r="I24" i="2" a="1"/>
  <c r="I5" i="2" a="1"/>
  <c r="I15" i="2" a="1"/>
  <c r="I25" i="2" a="1"/>
  <c r="I4" i="2" a="1"/>
  <c r="I28" i="2" a="1"/>
  <c r="I29" i="2" a="1"/>
  <c r="I30" i="2" a="1"/>
  <c r="I12" i="2" a="1"/>
  <c r="I6" i="2" a="1"/>
  <c r="I23" i="2" a="1"/>
  <c r="I26" i="2" a="1"/>
  <c r="I7" i="2" a="1"/>
  <c r="I17" i="2" a="1"/>
  <c r="I27" i="2" a="1"/>
  <c r="I8" i="2" a="1"/>
  <c r="I18" i="2" a="1"/>
  <c r="I19" i="2" a="1"/>
  <c r="I10" i="2" a="1"/>
  <c r="I11" i="2" a="1"/>
  <c r="I16" i="2" a="1"/>
  <c r="I9" i="2" a="1"/>
  <c r="I20" i="2" a="1"/>
  <c r="I21" i="2" a="1"/>
  <c r="I22" i="2" a="1"/>
  <c r="I25" i="2" l="1"/>
  <c r="I15" i="2"/>
  <c r="I5" i="2"/>
  <c r="I24" i="2"/>
  <c r="I14" i="2"/>
  <c r="I23" i="2"/>
  <c r="I13" i="2"/>
  <c r="I22" i="2"/>
  <c r="I12" i="2"/>
  <c r="I21" i="2"/>
  <c r="I11" i="2"/>
  <c r="I30" i="2"/>
  <c r="I20" i="2"/>
  <c r="I10" i="2"/>
  <c r="I29" i="2"/>
  <c r="I19" i="2"/>
  <c r="I9" i="2"/>
  <c r="I28" i="2"/>
  <c r="I18" i="2"/>
  <c r="I8" i="2"/>
  <c r="I27" i="2"/>
  <c r="I17" i="2"/>
  <c r="I7" i="2"/>
  <c r="I26" i="2"/>
  <c r="I16" i="2"/>
  <c r="I6" i="2"/>
  <c r="I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C3B029-7B2C-4962-8240-ADECA6C15947}" keepAlive="1" name="쿼리 - 대여내역" description="통합 문서의 '대여내역' 쿼리에 대한 연결입니다." type="5" refreshedVersion="7" background="1">
    <dbPr connection="Provider=Microsoft.Mashup.OleDb.1;Data Source=$Workbook$;Location=대여내역;Extended Properties=&quot;&quot;" command="SELECT * FROM [대여내역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<sst xmlns="http://schemas.openxmlformats.org/spreadsheetml/2006/main" count="661" uniqueCount="171">
  <si>
    <t>대여코드</t>
  </si>
  <si>
    <t>대여자</t>
  </si>
  <si>
    <t>결제상태</t>
  </si>
  <si>
    <t>결제일</t>
  </si>
  <si>
    <t>수령일</t>
  </si>
  <si>
    <t>대여기간</t>
  </si>
  <si>
    <t>대여장비</t>
  </si>
  <si>
    <t>할인율</t>
  </si>
  <si>
    <t>건설사</t>
  </si>
  <si>
    <t>대여시간</t>
  </si>
  <si>
    <t>대여비용</t>
  </si>
  <si>
    <t>IA-5-405</t>
  </si>
  <si>
    <t>고윤혜</t>
  </si>
  <si>
    <t>예정</t>
  </si>
  <si>
    <t>3박/4일</t>
  </si>
  <si>
    <t>크레인</t>
  </si>
  <si>
    <t>미래건축</t>
  </si>
  <si>
    <t>IA-5-403</t>
  </si>
  <si>
    <t>배세윤</t>
  </si>
  <si>
    <t>완료</t>
  </si>
  <si>
    <t>4박/5일</t>
  </si>
  <si>
    <t>굴착기</t>
  </si>
  <si>
    <t>ZQ-3-304</t>
  </si>
  <si>
    <t>백도연</t>
  </si>
  <si>
    <t>-</t>
  </si>
  <si>
    <t>불도저</t>
  </si>
  <si>
    <t>결제요망</t>
  </si>
  <si>
    <t>RE-7-209</t>
  </si>
  <si>
    <t>백은영</t>
  </si>
  <si>
    <t>6박/7일</t>
  </si>
  <si>
    <t>재경그룹</t>
  </si>
  <si>
    <t>IA-5-404</t>
  </si>
  <si>
    <t>백은희</t>
  </si>
  <si>
    <t>2박/3일</t>
  </si>
  <si>
    <t>지게차</t>
  </si>
  <si>
    <t>RE-7-204</t>
  </si>
  <si>
    <t>서송희</t>
  </si>
  <si>
    <t>ZQ-3-302</t>
  </si>
  <si>
    <t>손윤혁</t>
  </si>
  <si>
    <t>ED-1-104</t>
  </si>
  <si>
    <t>안서후</t>
  </si>
  <si>
    <t>1박/2일</t>
  </si>
  <si>
    <t>RE-7-207</t>
  </si>
  <si>
    <t>안성</t>
  </si>
  <si>
    <t>ED-1-103</t>
  </si>
  <si>
    <t>오재아</t>
  </si>
  <si>
    <t>7박/8일</t>
  </si>
  <si>
    <t>인형건설</t>
  </si>
  <si>
    <t>ZQ-3-301</t>
  </si>
  <si>
    <t>우유현</t>
  </si>
  <si>
    <t>RE-7-208</t>
  </si>
  <si>
    <t>우청호</t>
  </si>
  <si>
    <t>RE-7-202</t>
  </si>
  <si>
    <t>윤윤철</t>
  </si>
  <si>
    <t>5박/6일</t>
  </si>
  <si>
    <t>ZQ-3-306</t>
  </si>
  <si>
    <t>윤정연</t>
  </si>
  <si>
    <t>IA-5-402</t>
  </si>
  <si>
    <t>임여설</t>
  </si>
  <si>
    <t>IA-5-401</t>
  </si>
  <si>
    <t>임재율</t>
  </si>
  <si>
    <t>RE-7-201</t>
  </si>
  <si>
    <t>임조원</t>
  </si>
  <si>
    <t>9박/10일</t>
  </si>
  <si>
    <t>RE-7-206</t>
  </si>
  <si>
    <t>장종호</t>
  </si>
  <si>
    <t>RE-7-205</t>
  </si>
  <si>
    <t>정대영</t>
  </si>
  <si>
    <t>IA-5-406</t>
  </si>
  <si>
    <t>정희원</t>
  </si>
  <si>
    <t>RE-7-203</t>
  </si>
  <si>
    <t>조지민</t>
  </si>
  <si>
    <t>ED-1-106</t>
  </si>
  <si>
    <t>주명민</t>
  </si>
  <si>
    <t>ED-1-105</t>
  </si>
  <si>
    <t>주송후</t>
  </si>
  <si>
    <t>ED-1-102</t>
  </si>
  <si>
    <t>차지호</t>
  </si>
  <si>
    <t>ZQ-3-303</t>
  </si>
  <si>
    <t>최채민</t>
  </si>
  <si>
    <t>ZQ-3-305</t>
  </si>
  <si>
    <t>허민진</t>
  </si>
  <si>
    <t>ED-1-101</t>
  </si>
  <si>
    <t>허주아</t>
  </si>
  <si>
    <t>중장비 대여 현황</t>
  </si>
  <si>
    <t>[표1]</t>
  </si>
  <si>
    <t>[표2]</t>
  </si>
  <si>
    <t>대여일수</t>
  </si>
  <si>
    <t xml:space="preserve">   3박</t>
  </si>
  <si>
    <t xml:space="preserve"> 4박</t>
  </si>
  <si>
    <t xml:space="preserve">   6박</t>
  </si>
  <si>
    <t xml:space="preserve">    2박</t>
  </si>
  <si>
    <t>[표3]</t>
  </si>
  <si>
    <t xml:space="preserve">  6박</t>
  </si>
  <si>
    <t xml:space="preserve">    3박</t>
  </si>
  <si>
    <t xml:space="preserve">  1박</t>
  </si>
  <si>
    <t>2박</t>
  </si>
  <si>
    <t xml:space="preserve">  7박</t>
  </si>
  <si>
    <t>[표4]</t>
  </si>
  <si>
    <t>6박</t>
  </si>
  <si>
    <t>3박</t>
  </si>
  <si>
    <t>~</t>
  </si>
  <si>
    <t xml:space="preserve">  5박</t>
  </si>
  <si>
    <t>1박</t>
  </si>
  <si>
    <t xml:space="preserve">   1박</t>
  </si>
  <si>
    <t xml:space="preserve">  9박</t>
  </si>
  <si>
    <t>7박</t>
  </si>
  <si>
    <t xml:space="preserve"> 9박</t>
  </si>
  <si>
    <t xml:space="preserve">  3박</t>
  </si>
  <si>
    <t xml:space="preserve">    7박</t>
  </si>
  <si>
    <t>5박</t>
  </si>
  <si>
    <t>4박</t>
  </si>
  <si>
    <t>지역</t>
  </si>
  <si>
    <t>대인</t>
  </si>
  <si>
    <t>청소년</t>
  </si>
  <si>
    <t>소인</t>
  </si>
  <si>
    <t>대전</t>
  </si>
  <si>
    <t>부산</t>
  </si>
  <si>
    <t>제주</t>
  </si>
  <si>
    <t>속초</t>
  </si>
  <si>
    <t>광주</t>
  </si>
  <si>
    <t>서울</t>
  </si>
  <si>
    <t>[표1] 1월 상공테마파크 이용객 수</t>
  </si>
  <si>
    <t>[표2] 2월 상공테마파크 이용객 수</t>
  </si>
  <si>
    <t>[표3] 1/2월 상공테마파크 이용객 수</t>
  </si>
  <si>
    <t>[라이선스 비용]</t>
  </si>
  <si>
    <t>[서버 비용]</t>
  </si>
  <si>
    <t>서비스</t>
  </si>
  <si>
    <t>기간</t>
  </si>
  <si>
    <t>비용</t>
  </si>
  <si>
    <t>웹하드</t>
  </si>
  <si>
    <t>클라우드</t>
  </si>
  <si>
    <t>이메일</t>
  </si>
  <si>
    <t>화상회의</t>
  </si>
  <si>
    <t>[인건비]</t>
  </si>
  <si>
    <t>[기타 비용]</t>
  </si>
  <si>
    <t>백종민</t>
  </si>
  <si>
    <t>일반</t>
  </si>
  <si>
    <t>흉부외과</t>
  </si>
  <si>
    <t>010-7803-2111</t>
  </si>
  <si>
    <t>송가인</t>
  </si>
  <si>
    <t>신경외과</t>
  </si>
  <si>
    <t>010-8844-1147</t>
  </si>
  <si>
    <t>환자명</t>
  </si>
  <si>
    <t>유형</t>
  </si>
  <si>
    <t>진료과</t>
  </si>
  <si>
    <t>전화번호</t>
  </si>
  <si>
    <t>납부액</t>
  </si>
  <si>
    <t>진료비</t>
  </si>
  <si>
    <t>응급</t>
  </si>
  <si>
    <t>정형외과</t>
  </si>
  <si>
    <t>피부과</t>
  </si>
  <si>
    <t>소화기내과</t>
  </si>
  <si>
    <t>WHRJS</t>
    <phoneticPr fontId="2" type="noConversion"/>
  </si>
  <si>
    <t>대여코드</t>
    <phoneticPr fontId="2" type="noConversion"/>
  </si>
  <si>
    <t>대여자</t>
    <phoneticPr fontId="2" type="noConversion"/>
  </si>
  <si>
    <t>대여장비</t>
    <phoneticPr fontId="2" type="noConversion"/>
  </si>
  <si>
    <t>대여시간</t>
    <phoneticPr fontId="2" type="noConversion"/>
  </si>
  <si>
    <t>대여비용</t>
    <phoneticPr fontId="2" type="noConversion"/>
  </si>
  <si>
    <t>총합계</t>
  </si>
  <si>
    <t>4월</t>
  </si>
  <si>
    <t>5월</t>
  </si>
  <si>
    <t>6월</t>
  </si>
  <si>
    <t>7월</t>
  </si>
  <si>
    <t>8월</t>
  </si>
  <si>
    <t>값</t>
  </si>
  <si>
    <t>평균 : 대여시간</t>
  </si>
  <si>
    <t>전체 평균 : 대여시간</t>
  </si>
  <si>
    <t>평균 : 대여비용</t>
  </si>
  <si>
    <t>전체 평균 : 대여비용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</si>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</sst>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#,##0_ "/>
    <numFmt numFmtId="178" formatCode="[Red][&gt;=7]&quot;장기&quot;* 0&quot;일&quot;;[Blue][&lt;=2]&quot;단기&quot;* 0&quot;일&quot;;0&quot;일&quot;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6" fillId="0" borderId="4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1" xfId="1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 xr:uid="{3323034B-E30C-4A32-9FD3-9ADB8648F8D4}"/>
  </cellStyles>
  <dxfs count="1">
    <dxf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웹서비스 유지관리 비용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라이센스비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2641-4DBA-B821-4393EE9F0D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'기타작업-1'!$C$4:$C$7</c:f>
              <c:numCache>
                <c:formatCode>_(* #,##0_);_(* \(#,##0\);_(* "-"_);_(@_)</c:formatCode>
                <c:ptCount val="4"/>
                <c:pt idx="0">
                  <c:v>690000</c:v>
                </c:pt>
                <c:pt idx="1">
                  <c:v>4500000</c:v>
                </c:pt>
                <c:pt idx="2">
                  <c:v>150000</c:v>
                </c:pt>
                <c:pt idx="3">
                  <c:v>1700000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E-461A-BA50-20E132530AE7}"/>
            </c:ext>
          </c:extLst>
        </c:ser>
        <c:ser>
          <c:idx val="1"/>
          <c:order val="1"/>
          <c:tx>
            <c:v>서버비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'기타작업-1'!$G$4:$G$7</c:f>
              <c:numCache>
                <c:formatCode>_(* #,##0_);_(* \(#,##0\);_(* "-"_);_(@_)</c:formatCode>
                <c:ptCount val="4"/>
                <c:pt idx="0">
                  <c:v>2190000</c:v>
                </c:pt>
                <c:pt idx="1">
                  <c:v>4750000</c:v>
                </c:pt>
                <c:pt idx="2">
                  <c:v>1540000</c:v>
                </c:pt>
                <c:pt idx="3">
                  <c:v>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1-4DBA-B821-4393EE9F0D00}"/>
            </c:ext>
          </c:extLst>
        </c:ser>
        <c:ser>
          <c:idx val="2"/>
          <c:order val="2"/>
          <c:tx>
            <c:v>인건비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'기타작업-1'!$C$11:$C$14</c:f>
              <c:numCache>
                <c:formatCode>_(* #,##0_);_(* \(#,##0\);_(* "-"_);_(@_)</c:formatCode>
                <c:ptCount val="4"/>
                <c:pt idx="0">
                  <c:v>1500000</c:v>
                </c:pt>
                <c:pt idx="1">
                  <c:v>8510000</c:v>
                </c:pt>
                <c:pt idx="2">
                  <c:v>1300000</c:v>
                </c:pt>
                <c:pt idx="3">
                  <c:v>3560000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41-4DBA-B821-4393EE9F0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26662896"/>
        <c:axId val="1226667216"/>
      </c:barChart>
      <c:catAx>
        <c:axId val="122666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7216"/>
        <c:crosses val="autoZero"/>
        <c:auto val="1"/>
        <c:lblAlgn val="ctr"/>
        <c:lblOffset val="100"/>
        <c:noMultiLvlLbl val="0"/>
      </c:catAx>
      <c:valAx>
        <c:axId val="1226667216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2896"/>
        <c:crosses val="autoZero"/>
        <c:crossBetween val="between"/>
        <c:majorUnit val="4000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1</xdr:row>
          <xdr:rowOff>0</xdr:rowOff>
        </xdr:from>
        <xdr:to>
          <xdr:col>12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4</xdr:row>
          <xdr:rowOff>0</xdr:rowOff>
        </xdr:from>
        <xdr:to>
          <xdr:col>12</xdr:col>
          <xdr:colOff>0</xdr:colOff>
          <xdr:row>6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그래프보기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742950</xdr:colOff>
          <xdr:row>1</xdr:row>
          <xdr:rowOff>0</xdr:rowOff>
        </xdr:from>
        <xdr:to>
          <xdr:col>5</xdr:col>
          <xdr:colOff>628650</xdr:colOff>
          <xdr:row>3</xdr:row>
          <xdr:rowOff>19050</xdr:rowOff>
        </xdr:to>
        <xdr:sp macro="" textlink="">
          <xdr:nvSpPr>
            <xdr:cNvPr id="1025" name="cmd입원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53.863713888888" backgroundQuery="1" createdVersion="7" refreshedVersion="7" minRefreshableVersion="3" recordCount="27" xr:uid="{FA83787B-26DD-44DC-9FA1-817ADB5E915B}">
  <cacheSource type="external" connectionId="1"/>
  <cacheFields count="4">
    <cacheField name="수령일" numFmtId="0">
      <sharedItems containsSemiMixedTypes="0" containsNonDate="0" containsDate="1" containsString="0" minDate="2021-04-03T00:00:00" maxDate="2021-08-27T00:00:00" count="26">
        <d v="2021-06-03T00:00:00"/>
        <d v="2021-08-24T00:00:00"/>
        <d v="2021-06-17T00:00:00"/>
        <d v="2021-06-06T00:00:00"/>
        <d v="2021-07-08T00:00:00"/>
        <d v="2021-08-12T00:00:00"/>
        <d v="2021-06-27T00:00:00"/>
        <d v="2021-04-13T00:00:00"/>
        <d v="2021-04-21T00:00:00"/>
        <d v="2021-06-19T00:00:00"/>
        <d v="2021-08-01T00:00:00"/>
        <d v="2021-04-03T00:00:00"/>
        <d v="2021-05-20T00:00:00"/>
        <d v="2021-07-25T00:00:00"/>
        <d v="2021-08-26T00:00:00"/>
        <d v="2021-05-08T00:00:00"/>
        <d v="2021-07-14T00:00:00"/>
        <d v="2021-06-09T00:00:00"/>
        <d v="2021-07-23T00:00:00"/>
        <d v="2021-04-09T00:00:00"/>
        <d v="2021-04-22T00:00:00"/>
        <d v="2021-06-16T00:00:00"/>
        <d v="2021-05-18T00:00:00"/>
        <d v="2021-04-18T00:00:00"/>
        <d v="2021-05-01T00:00:00"/>
        <d v="2021-06-10T00:00:00"/>
      </sharedItems>
      <fieldGroup base="0">
        <rangePr groupBy="months" startDate="2021-04-03T00:00:00" endDate="2021-08-27T00:00:00"/>
        <groupItems count="14">
          <s v="&lt;2021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1-08-27"/>
        </groupItems>
      </fieldGroup>
    </cacheField>
    <cacheField name="대여장비" numFmtId="0">
      <sharedItems count="4">
        <s v="지게차"/>
        <s v="크레인"/>
        <s v="불도저"/>
        <s v="굴착기"/>
      </sharedItems>
    </cacheField>
    <cacheField name="대여시간" numFmtId="0">
      <sharedItems containsSemiMixedTypes="0" containsString="0" containsNumber="1" containsInteger="1" minValue="36" maxValue="219" count="26">
        <n v="64"/>
        <n v="85"/>
        <n v="173"/>
        <n v="43"/>
        <n v="127"/>
        <n v="188"/>
        <n v="219"/>
        <n v="133"/>
        <n v="132"/>
        <n v="152"/>
        <n v="218"/>
        <n v="174"/>
        <n v="63"/>
        <n v="88"/>
        <n v="158"/>
        <n v="36"/>
        <n v="39"/>
        <n v="103"/>
        <n v="57"/>
        <n v="84"/>
        <n v="90"/>
        <n v="151"/>
        <n v="82"/>
        <n v="153"/>
        <n v="109"/>
        <n v="112"/>
      </sharedItems>
    </cacheField>
    <cacheField name="대여비용" numFmtId="0">
      <sharedItems containsSemiMixedTypes="0" containsString="0" containsNumber="1" containsInteger="1" minValue="120000" maxValue="1485000" count="17">
        <n v="428000"/>
        <n v="495000"/>
        <n v="908000"/>
        <n v="120000"/>
        <n v="864000"/>
        <n v="1485000"/>
        <n v="1080000"/>
        <n v="990000"/>
        <n v="342000"/>
        <n v="180000"/>
        <n v="1071000"/>
        <n v="675000"/>
        <n v="810000"/>
        <n v="1238000"/>
        <n v="714000"/>
        <n v="893000"/>
        <n v="150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1"/>
    <x v="2"/>
    <x v="2"/>
  </r>
  <r>
    <x v="3"/>
    <x v="2"/>
    <x v="3"/>
    <x v="3"/>
  </r>
  <r>
    <x v="4"/>
    <x v="2"/>
    <x v="4"/>
    <x v="4"/>
  </r>
  <r>
    <x v="5"/>
    <x v="3"/>
    <x v="5"/>
    <x v="5"/>
  </r>
  <r>
    <x v="6"/>
    <x v="3"/>
    <x v="6"/>
    <x v="5"/>
  </r>
  <r>
    <x v="7"/>
    <x v="0"/>
    <x v="7"/>
    <x v="6"/>
  </r>
  <r>
    <x v="8"/>
    <x v="0"/>
    <x v="8"/>
    <x v="6"/>
  </r>
  <r>
    <x v="9"/>
    <x v="2"/>
    <x v="9"/>
    <x v="7"/>
  </r>
  <r>
    <x v="10"/>
    <x v="1"/>
    <x v="10"/>
    <x v="2"/>
  </r>
  <r>
    <x v="11"/>
    <x v="2"/>
    <x v="11"/>
    <x v="7"/>
  </r>
  <r>
    <x v="12"/>
    <x v="2"/>
    <x v="12"/>
    <x v="8"/>
  </r>
  <r>
    <x v="13"/>
    <x v="1"/>
    <x v="13"/>
    <x v="1"/>
  </r>
  <r>
    <x v="14"/>
    <x v="2"/>
    <x v="14"/>
    <x v="7"/>
  </r>
  <r>
    <x v="15"/>
    <x v="2"/>
    <x v="15"/>
    <x v="3"/>
  </r>
  <r>
    <x v="16"/>
    <x v="3"/>
    <x v="16"/>
    <x v="9"/>
  </r>
  <r>
    <x v="12"/>
    <x v="3"/>
    <x v="17"/>
    <x v="10"/>
  </r>
  <r>
    <x v="17"/>
    <x v="0"/>
    <x v="18"/>
    <x v="0"/>
  </r>
  <r>
    <x v="18"/>
    <x v="1"/>
    <x v="19"/>
    <x v="1"/>
  </r>
  <r>
    <x v="19"/>
    <x v="0"/>
    <x v="20"/>
    <x v="11"/>
  </r>
  <r>
    <x v="20"/>
    <x v="2"/>
    <x v="21"/>
    <x v="7"/>
  </r>
  <r>
    <x v="21"/>
    <x v="3"/>
    <x v="22"/>
    <x v="12"/>
  </r>
  <r>
    <x v="22"/>
    <x v="0"/>
    <x v="23"/>
    <x v="13"/>
  </r>
  <r>
    <x v="23"/>
    <x v="2"/>
    <x v="24"/>
    <x v="14"/>
  </r>
  <r>
    <x v="24"/>
    <x v="0"/>
    <x v="25"/>
    <x v="15"/>
  </r>
  <r>
    <x v="25"/>
    <x v="0"/>
    <x v="16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A087AF-A823-451F-82DE-84B355054E43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mergeItem="1" createdVersion="7" indent="0" compact="0" outline="1" outlineData="1" compactData="0" multipleFieldFilters="0" fieldListSortAscending="1">
  <location ref="B2:H20" firstHeaderRow="1" firstDataRow="2" firstDataCol="2"/>
  <pivotFields count="4"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dataField="1" compact="0" showAll="0"/>
    <pivotField dataField="1" compact="0" showAll="0"/>
  </pivotFields>
  <rowFields count="2">
    <field x="0"/>
    <field x="-2"/>
  </rowFields>
  <rowItems count="17"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>
      <x v="7"/>
    </i>
    <i r="1">
      <x/>
    </i>
    <i r="1" i="1">
      <x v="1"/>
    </i>
    <i>
      <x v="8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평균 : 대여시간" fld="2" subtotal="average" baseField="0" baseItem="4" numFmtId="176"/>
    <dataField name="평균 : 대여비용" fld="3" subtotal="average" baseField="0" baseItem="4" numFmtId="177"/>
  </dataFields>
  <pivotTableStyleInfo name="PivotStyleLight17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FCF7-CB6C-4E76-B119-ED1DA63A05F1}">
  <sheetPr codeName="Sheet2">
    <pageSetUpPr fitToPage="1"/>
  </sheetPr>
  <dimension ref="A2:K41"/>
  <sheetViews>
    <sheetView workbookViewId="0">
      <selection activeCell="N11" sqref="N10:N11"/>
    </sheetView>
  </sheetViews>
  <sheetFormatPr defaultRowHeight="16.5"/>
  <cols>
    <col min="1" max="1" width="9.625" bestFit="1" customWidth="1"/>
    <col min="2" max="2" width="7.125" bestFit="1" customWidth="1"/>
    <col min="3" max="3" width="9" bestFit="1" customWidth="1"/>
    <col min="4" max="5" width="11.125" bestFit="1" customWidth="1"/>
    <col min="6" max="10" width="9" bestFit="1" customWidth="1"/>
    <col min="11" max="11" width="10.875" bestFit="1" customWidth="1"/>
    <col min="12" max="12" width="12.875" bestFit="1" customWidth="1"/>
  </cols>
  <sheetData>
    <row r="2" spans="1:11" ht="20.25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>
      <c r="A5" s="1" t="s">
        <v>11</v>
      </c>
      <c r="B5" s="2" t="s">
        <v>12</v>
      </c>
      <c r="C5" s="1" t="s">
        <v>13</v>
      </c>
      <c r="D5" s="3">
        <v>44378</v>
      </c>
      <c r="E5" s="3">
        <v>44400</v>
      </c>
      <c r="F5" s="1" t="s">
        <v>14</v>
      </c>
      <c r="G5" s="1" t="s">
        <v>15</v>
      </c>
      <c r="H5" s="4">
        <v>0.1</v>
      </c>
      <c r="I5" s="1" t="s">
        <v>16</v>
      </c>
      <c r="J5" s="1">
        <v>84</v>
      </c>
      <c r="K5" s="5">
        <v>495000</v>
      </c>
    </row>
    <row r="6" spans="1:11">
      <c r="A6" s="1" t="s">
        <v>17</v>
      </c>
      <c r="B6" s="2" t="s">
        <v>18</v>
      </c>
      <c r="C6" s="1" t="s">
        <v>19</v>
      </c>
      <c r="D6" s="3">
        <v>44321</v>
      </c>
      <c r="E6" s="3">
        <v>44336</v>
      </c>
      <c r="F6" s="1" t="s">
        <v>20</v>
      </c>
      <c r="G6" s="1" t="s">
        <v>21</v>
      </c>
      <c r="H6" s="4">
        <v>0.1</v>
      </c>
      <c r="I6" s="1" t="s">
        <v>16</v>
      </c>
      <c r="J6" s="1">
        <v>103</v>
      </c>
      <c r="K6" s="5">
        <v>1071000</v>
      </c>
    </row>
    <row r="7" spans="1:11">
      <c r="A7" s="1" t="s">
        <v>22</v>
      </c>
      <c r="B7" s="2" t="s">
        <v>23</v>
      </c>
      <c r="C7" s="1" t="s">
        <v>13</v>
      </c>
      <c r="D7" s="3" t="s">
        <v>24</v>
      </c>
      <c r="E7" s="3">
        <v>44304</v>
      </c>
      <c r="F7" s="1" t="s">
        <v>20</v>
      </c>
      <c r="G7" s="1" t="s">
        <v>25</v>
      </c>
      <c r="H7" s="4" t="s">
        <v>26</v>
      </c>
      <c r="I7" s="1" t="s">
        <v>16</v>
      </c>
      <c r="J7" s="1">
        <v>109</v>
      </c>
      <c r="K7" s="5">
        <v>714000</v>
      </c>
    </row>
    <row r="8" spans="1:11">
      <c r="A8" s="1" t="s">
        <v>27</v>
      </c>
      <c r="B8" s="2" t="s">
        <v>28</v>
      </c>
      <c r="C8" s="1" t="s">
        <v>13</v>
      </c>
      <c r="D8" s="3" t="s">
        <v>24</v>
      </c>
      <c r="E8" s="3">
        <v>44434</v>
      </c>
      <c r="F8" s="1" t="s">
        <v>29</v>
      </c>
      <c r="G8" s="1" t="s">
        <v>25</v>
      </c>
      <c r="H8" s="4" t="s">
        <v>26</v>
      </c>
      <c r="I8" s="1" t="s">
        <v>30</v>
      </c>
      <c r="J8" s="1">
        <v>158</v>
      </c>
      <c r="K8" s="5">
        <v>990000</v>
      </c>
    </row>
    <row r="9" spans="1:11">
      <c r="A9" s="1" t="s">
        <v>31</v>
      </c>
      <c r="B9" s="2" t="s">
        <v>32</v>
      </c>
      <c r="C9" s="1" t="s">
        <v>19</v>
      </c>
      <c r="D9" s="3">
        <v>44371</v>
      </c>
      <c r="E9" s="3">
        <v>44356</v>
      </c>
      <c r="F9" s="1" t="s">
        <v>33</v>
      </c>
      <c r="G9" s="1" t="s">
        <v>34</v>
      </c>
      <c r="H9" s="4">
        <v>0.2</v>
      </c>
      <c r="I9" s="1" t="s">
        <v>16</v>
      </c>
      <c r="J9" s="1">
        <v>57</v>
      </c>
      <c r="K9" s="5">
        <v>428000</v>
      </c>
    </row>
    <row r="10" spans="1:11">
      <c r="A10" s="1" t="s">
        <v>35</v>
      </c>
      <c r="B10" s="2" t="s">
        <v>36</v>
      </c>
      <c r="C10" s="1" t="s">
        <v>13</v>
      </c>
      <c r="D10" s="3">
        <v>44362</v>
      </c>
      <c r="E10" s="3">
        <v>44366</v>
      </c>
      <c r="F10" s="1" t="s">
        <v>29</v>
      </c>
      <c r="G10" s="1" t="s">
        <v>25</v>
      </c>
      <c r="H10" s="4">
        <v>0.1</v>
      </c>
      <c r="I10" s="1" t="s">
        <v>16</v>
      </c>
      <c r="J10" s="1">
        <v>152</v>
      </c>
      <c r="K10" s="5">
        <v>990000</v>
      </c>
    </row>
    <row r="11" spans="1:11">
      <c r="A11" s="1" t="s">
        <v>37</v>
      </c>
      <c r="B11" s="2" t="s">
        <v>38</v>
      </c>
      <c r="C11" s="1" t="s">
        <v>19</v>
      </c>
      <c r="D11" s="3" t="s">
        <v>24</v>
      </c>
      <c r="E11" s="3">
        <v>44363</v>
      </c>
      <c r="F11" s="1" t="s">
        <v>14</v>
      </c>
      <c r="G11" s="1" t="s">
        <v>21</v>
      </c>
      <c r="H11" s="4" t="s">
        <v>26</v>
      </c>
      <c r="I11" s="1" t="s">
        <v>30</v>
      </c>
      <c r="J11" s="1">
        <v>82</v>
      </c>
      <c r="K11" s="5">
        <v>810000</v>
      </c>
    </row>
    <row r="12" spans="1:11">
      <c r="A12" s="1" t="s">
        <v>39</v>
      </c>
      <c r="B12" s="2" t="s">
        <v>40</v>
      </c>
      <c r="C12" s="1" t="s">
        <v>13</v>
      </c>
      <c r="D12" s="3">
        <v>44341</v>
      </c>
      <c r="E12" s="3">
        <v>44353</v>
      </c>
      <c r="F12" s="1" t="s">
        <v>41</v>
      </c>
      <c r="G12" s="1" t="s">
        <v>25</v>
      </c>
      <c r="H12" s="4">
        <v>0.1</v>
      </c>
      <c r="I12" s="1" t="s">
        <v>16</v>
      </c>
      <c r="J12" s="1">
        <v>43</v>
      </c>
      <c r="K12" s="5">
        <v>120000</v>
      </c>
    </row>
    <row r="13" spans="1:11">
      <c r="A13" s="1" t="s">
        <v>42</v>
      </c>
      <c r="B13" s="2" t="s">
        <v>43</v>
      </c>
      <c r="C13" s="1" t="s">
        <v>19</v>
      </c>
      <c r="D13" s="3" t="s">
        <v>24</v>
      </c>
      <c r="E13" s="3">
        <v>44336</v>
      </c>
      <c r="F13" s="1" t="s">
        <v>33</v>
      </c>
      <c r="G13" s="1" t="s">
        <v>25</v>
      </c>
      <c r="H13" s="4" t="s">
        <v>26</v>
      </c>
      <c r="I13" s="1" t="s">
        <v>30</v>
      </c>
      <c r="J13" s="1">
        <v>63</v>
      </c>
      <c r="K13" s="5">
        <v>342000</v>
      </c>
    </row>
    <row r="14" spans="1:11">
      <c r="A14" s="1" t="s">
        <v>44</v>
      </c>
      <c r="B14" s="2" t="s">
        <v>45</v>
      </c>
      <c r="C14" s="1" t="s">
        <v>19</v>
      </c>
      <c r="D14" s="3" t="s">
        <v>24</v>
      </c>
      <c r="E14" s="3">
        <v>44364</v>
      </c>
      <c r="F14" s="1" t="s">
        <v>46</v>
      </c>
      <c r="G14" s="1" t="s">
        <v>15</v>
      </c>
      <c r="H14" s="4" t="s">
        <v>26</v>
      </c>
      <c r="I14" s="1" t="s">
        <v>47</v>
      </c>
      <c r="J14" s="1">
        <v>173</v>
      </c>
      <c r="K14" s="5">
        <v>908000</v>
      </c>
    </row>
    <row r="15" spans="1:11">
      <c r="A15" s="1" t="s">
        <v>48</v>
      </c>
      <c r="B15" s="2" t="s">
        <v>49</v>
      </c>
      <c r="C15" s="1" t="s">
        <v>19</v>
      </c>
      <c r="D15" s="3">
        <v>44301</v>
      </c>
      <c r="E15" s="3">
        <v>44308</v>
      </c>
      <c r="F15" s="1" t="s">
        <v>29</v>
      </c>
      <c r="G15" s="1" t="s">
        <v>25</v>
      </c>
      <c r="H15" s="4">
        <v>0.1</v>
      </c>
      <c r="I15" s="1" t="s">
        <v>16</v>
      </c>
      <c r="J15" s="1">
        <v>151</v>
      </c>
      <c r="K15" s="5">
        <v>990000</v>
      </c>
    </row>
    <row r="16" spans="1:11">
      <c r="A16" s="1" t="s">
        <v>50</v>
      </c>
      <c r="B16" s="2" t="s">
        <v>51</v>
      </c>
      <c r="C16" s="1" t="s">
        <v>13</v>
      </c>
      <c r="D16" s="3">
        <v>44392</v>
      </c>
      <c r="E16" s="3">
        <v>44402</v>
      </c>
      <c r="F16" s="1" t="s">
        <v>14</v>
      </c>
      <c r="G16" s="1" t="s">
        <v>15</v>
      </c>
      <c r="H16" s="4">
        <v>0.1</v>
      </c>
      <c r="I16" s="1" t="s">
        <v>30</v>
      </c>
      <c r="J16" s="1">
        <v>88</v>
      </c>
      <c r="K16" s="5">
        <v>495000</v>
      </c>
    </row>
    <row r="17" spans="1:11">
      <c r="A17" s="1" t="s">
        <v>52</v>
      </c>
      <c r="B17" s="2" t="s">
        <v>53</v>
      </c>
      <c r="C17" s="1" t="s">
        <v>13</v>
      </c>
      <c r="D17" s="3">
        <v>44282</v>
      </c>
      <c r="E17" s="3">
        <v>44299</v>
      </c>
      <c r="F17" s="1" t="s">
        <v>54</v>
      </c>
      <c r="G17" s="1" t="s">
        <v>34</v>
      </c>
      <c r="H17" s="4">
        <v>0.1</v>
      </c>
      <c r="I17" s="1" t="s">
        <v>47</v>
      </c>
      <c r="J17" s="1">
        <v>133</v>
      </c>
      <c r="K17" s="5">
        <v>1080000</v>
      </c>
    </row>
    <row r="18" spans="1:11">
      <c r="A18" s="1" t="s">
        <v>55</v>
      </c>
      <c r="B18" s="2" t="s">
        <v>56</v>
      </c>
      <c r="C18" s="1" t="s">
        <v>19</v>
      </c>
      <c r="D18" s="3">
        <v>44334</v>
      </c>
      <c r="E18" s="3">
        <v>44357</v>
      </c>
      <c r="F18" s="1" t="s">
        <v>41</v>
      </c>
      <c r="G18" s="1" t="s">
        <v>34</v>
      </c>
      <c r="H18" s="4">
        <v>0.1</v>
      </c>
      <c r="I18" s="1" t="s">
        <v>30</v>
      </c>
      <c r="J18" s="1">
        <v>39</v>
      </c>
      <c r="K18" s="5">
        <v>150000</v>
      </c>
    </row>
    <row r="19" spans="1:11">
      <c r="A19" s="1" t="s">
        <v>57</v>
      </c>
      <c r="B19" s="2" t="s">
        <v>58</v>
      </c>
      <c r="C19" s="1" t="s">
        <v>19</v>
      </c>
      <c r="D19" s="3">
        <v>44362</v>
      </c>
      <c r="E19" s="3">
        <v>44391</v>
      </c>
      <c r="F19" s="1" t="s">
        <v>41</v>
      </c>
      <c r="G19" s="1" t="s">
        <v>21</v>
      </c>
      <c r="H19" s="4">
        <v>0.1</v>
      </c>
      <c r="I19" s="1" t="s">
        <v>47</v>
      </c>
      <c r="J19" s="1">
        <v>39</v>
      </c>
      <c r="K19" s="5">
        <v>180000</v>
      </c>
    </row>
    <row r="20" spans="1:11">
      <c r="A20" s="1" t="s">
        <v>59</v>
      </c>
      <c r="B20" s="2" t="s">
        <v>60</v>
      </c>
      <c r="C20" s="1" t="s">
        <v>19</v>
      </c>
      <c r="D20" s="3">
        <v>44344</v>
      </c>
      <c r="E20" s="3">
        <v>44324</v>
      </c>
      <c r="F20" s="1" t="s">
        <v>41</v>
      </c>
      <c r="G20" s="1" t="s">
        <v>25</v>
      </c>
      <c r="H20" s="4">
        <v>0.1</v>
      </c>
      <c r="I20" s="1" t="s">
        <v>30</v>
      </c>
      <c r="J20" s="1">
        <v>36</v>
      </c>
      <c r="K20" s="5">
        <v>120000</v>
      </c>
    </row>
    <row r="21" spans="1:11">
      <c r="A21" s="1" t="s">
        <v>61</v>
      </c>
      <c r="B21" s="2" t="s">
        <v>62</v>
      </c>
      <c r="C21" s="1" t="s">
        <v>19</v>
      </c>
      <c r="D21" s="3">
        <v>44349</v>
      </c>
      <c r="E21" s="3">
        <v>44374</v>
      </c>
      <c r="F21" s="1" t="s">
        <v>63</v>
      </c>
      <c r="G21" s="1" t="s">
        <v>21</v>
      </c>
      <c r="H21" s="4">
        <v>0.1</v>
      </c>
      <c r="I21" s="1" t="s">
        <v>16</v>
      </c>
      <c r="J21" s="1">
        <v>219</v>
      </c>
      <c r="K21" s="5">
        <v>1485000</v>
      </c>
    </row>
    <row r="22" spans="1:11">
      <c r="A22" s="1" t="s">
        <v>64</v>
      </c>
      <c r="B22" s="2" t="s">
        <v>65</v>
      </c>
      <c r="C22" s="1" t="s">
        <v>13</v>
      </c>
      <c r="D22" s="3">
        <v>44286</v>
      </c>
      <c r="E22" s="3">
        <v>44289</v>
      </c>
      <c r="F22" s="1" t="s">
        <v>46</v>
      </c>
      <c r="G22" s="1" t="s">
        <v>25</v>
      </c>
      <c r="H22" s="4">
        <v>0.1</v>
      </c>
      <c r="I22" s="1" t="s">
        <v>30</v>
      </c>
      <c r="J22" s="1">
        <v>174</v>
      </c>
      <c r="K22" s="5">
        <v>990000</v>
      </c>
    </row>
    <row r="23" spans="1:11">
      <c r="A23" s="1" t="s">
        <v>66</v>
      </c>
      <c r="B23" s="2" t="s">
        <v>67</v>
      </c>
      <c r="C23" s="1" t="s">
        <v>19</v>
      </c>
      <c r="D23" s="3">
        <v>44387</v>
      </c>
      <c r="E23" s="3">
        <v>44409</v>
      </c>
      <c r="F23" s="1" t="s">
        <v>63</v>
      </c>
      <c r="G23" s="1" t="s">
        <v>15</v>
      </c>
      <c r="H23" s="4">
        <v>0.1</v>
      </c>
      <c r="I23" s="1" t="s">
        <v>30</v>
      </c>
      <c r="J23" s="1">
        <v>218</v>
      </c>
      <c r="K23" s="5">
        <v>908000</v>
      </c>
    </row>
    <row r="24" spans="1:11">
      <c r="A24" s="1" t="s">
        <v>68</v>
      </c>
      <c r="B24" s="2" t="s">
        <v>69</v>
      </c>
      <c r="C24" s="1" t="s">
        <v>19</v>
      </c>
      <c r="D24" s="3">
        <v>44309</v>
      </c>
      <c r="E24" s="3">
        <v>44295</v>
      </c>
      <c r="F24" s="1" t="s">
        <v>14</v>
      </c>
      <c r="G24" s="1" t="s">
        <v>34</v>
      </c>
      <c r="H24" s="4">
        <v>0.1</v>
      </c>
      <c r="I24" s="1" t="s">
        <v>47</v>
      </c>
      <c r="J24" s="1">
        <v>90</v>
      </c>
      <c r="K24" s="5">
        <v>675000</v>
      </c>
    </row>
    <row r="25" spans="1:11">
      <c r="A25" s="1" t="s">
        <v>70</v>
      </c>
      <c r="B25" s="2" t="s">
        <v>71</v>
      </c>
      <c r="C25" s="1" t="s">
        <v>19</v>
      </c>
      <c r="D25" s="3" t="s">
        <v>24</v>
      </c>
      <c r="E25" s="3">
        <v>44307</v>
      </c>
      <c r="F25" s="1" t="s">
        <v>54</v>
      </c>
      <c r="G25" s="1" t="s">
        <v>34</v>
      </c>
      <c r="H25" s="4" t="s">
        <v>26</v>
      </c>
      <c r="I25" s="1" t="s">
        <v>47</v>
      </c>
      <c r="J25" s="1">
        <v>132</v>
      </c>
      <c r="K25" s="5">
        <v>1080000</v>
      </c>
    </row>
    <row r="26" spans="1:11">
      <c r="A26" s="1" t="s">
        <v>72</v>
      </c>
      <c r="B26" s="2" t="s">
        <v>73</v>
      </c>
      <c r="C26" s="1" t="s">
        <v>13</v>
      </c>
      <c r="D26" s="3">
        <v>44399</v>
      </c>
      <c r="E26" s="3">
        <v>44420</v>
      </c>
      <c r="F26" s="1" t="s">
        <v>46</v>
      </c>
      <c r="G26" s="1" t="s">
        <v>21</v>
      </c>
      <c r="H26" s="4">
        <v>0.1</v>
      </c>
      <c r="I26" s="1" t="s">
        <v>47</v>
      </c>
      <c r="J26" s="1">
        <v>188</v>
      </c>
      <c r="K26" s="5">
        <v>1485000</v>
      </c>
    </row>
    <row r="27" spans="1:11">
      <c r="A27" s="1" t="s">
        <v>74</v>
      </c>
      <c r="B27" s="2" t="s">
        <v>75</v>
      </c>
      <c r="C27" s="1" t="s">
        <v>13</v>
      </c>
      <c r="D27" s="3">
        <v>44381</v>
      </c>
      <c r="E27" s="3">
        <v>44385</v>
      </c>
      <c r="F27" s="1" t="s">
        <v>54</v>
      </c>
      <c r="G27" s="1" t="s">
        <v>25</v>
      </c>
      <c r="H27" s="4">
        <v>0.1</v>
      </c>
      <c r="I27" s="1" t="s">
        <v>30</v>
      </c>
      <c r="J27" s="1">
        <v>127</v>
      </c>
      <c r="K27" s="5">
        <v>864000</v>
      </c>
    </row>
    <row r="28" spans="1:11">
      <c r="A28" s="1" t="s">
        <v>76</v>
      </c>
      <c r="B28" s="2" t="s">
        <v>77</v>
      </c>
      <c r="C28" s="1" t="s">
        <v>13</v>
      </c>
      <c r="D28" s="3">
        <v>44409</v>
      </c>
      <c r="E28" s="3">
        <v>44432</v>
      </c>
      <c r="F28" s="1" t="s">
        <v>14</v>
      </c>
      <c r="G28" s="1" t="s">
        <v>15</v>
      </c>
      <c r="H28" s="4">
        <v>0.1</v>
      </c>
      <c r="I28" s="1" t="s">
        <v>47</v>
      </c>
      <c r="J28" s="1">
        <v>85</v>
      </c>
      <c r="K28" s="5">
        <v>495000</v>
      </c>
    </row>
    <row r="29" spans="1:11">
      <c r="A29" s="1" t="s">
        <v>78</v>
      </c>
      <c r="B29" s="2" t="s">
        <v>79</v>
      </c>
      <c r="C29" s="1" t="s">
        <v>19</v>
      </c>
      <c r="D29" s="3" t="s">
        <v>24</v>
      </c>
      <c r="E29" s="3">
        <v>44334</v>
      </c>
      <c r="F29" s="1" t="s">
        <v>29</v>
      </c>
      <c r="G29" s="1" t="s">
        <v>34</v>
      </c>
      <c r="H29" s="4" t="s">
        <v>26</v>
      </c>
      <c r="I29" s="1" t="s">
        <v>30</v>
      </c>
      <c r="J29" s="1">
        <v>153</v>
      </c>
      <c r="K29" s="5">
        <v>1238000</v>
      </c>
    </row>
    <row r="30" spans="1:11">
      <c r="A30" s="1" t="s">
        <v>80</v>
      </c>
      <c r="B30" s="2" t="s">
        <v>81</v>
      </c>
      <c r="C30" s="1" t="s">
        <v>19</v>
      </c>
      <c r="D30" s="3">
        <v>44296</v>
      </c>
      <c r="E30" s="3">
        <v>44317</v>
      </c>
      <c r="F30" s="1" t="s">
        <v>20</v>
      </c>
      <c r="G30" s="1" t="s">
        <v>34</v>
      </c>
      <c r="H30" s="4">
        <v>0.1</v>
      </c>
      <c r="I30" s="1" t="s">
        <v>16</v>
      </c>
      <c r="J30" s="1">
        <v>112</v>
      </c>
      <c r="K30" s="5">
        <v>893000</v>
      </c>
    </row>
    <row r="31" spans="1:11">
      <c r="A31" s="1" t="s">
        <v>82</v>
      </c>
      <c r="B31" s="2" t="s">
        <v>83</v>
      </c>
      <c r="C31" s="1" t="s">
        <v>13</v>
      </c>
      <c r="D31" s="3" t="s">
        <v>24</v>
      </c>
      <c r="E31" s="3">
        <v>44350</v>
      </c>
      <c r="F31" s="1" t="s">
        <v>33</v>
      </c>
      <c r="G31" s="1" t="s">
        <v>34</v>
      </c>
      <c r="H31" s="4" t="s">
        <v>26</v>
      </c>
      <c r="I31" s="1" t="s">
        <v>16</v>
      </c>
      <c r="J31" s="1">
        <v>64</v>
      </c>
      <c r="K31" s="5">
        <v>428000</v>
      </c>
    </row>
    <row r="33" spans="1:5">
      <c r="A33" s="16" t="s">
        <v>153</v>
      </c>
    </row>
    <row r="34" spans="1:5">
      <c r="A34" t="b">
        <f>AND(ISEVEN(RIGHT($A5,1)),$J5&gt;=100)</f>
        <v>0</v>
      </c>
    </row>
    <row r="36" spans="1:5">
      <c r="A36" t="s">
        <v>154</v>
      </c>
      <c r="B36" t="s">
        <v>155</v>
      </c>
      <c r="C36" t="s">
        <v>156</v>
      </c>
      <c r="D36" t="s">
        <v>157</v>
      </c>
      <c r="E36" t="s">
        <v>158</v>
      </c>
    </row>
    <row r="37" spans="1:5">
      <c r="A37" s="1" t="s">
        <v>22</v>
      </c>
      <c r="B37" s="2" t="s">
        <v>23</v>
      </c>
      <c r="C37" s="1" t="s">
        <v>25</v>
      </c>
      <c r="D37" s="1">
        <v>109</v>
      </c>
      <c r="E37" s="5">
        <v>714000</v>
      </c>
    </row>
    <row r="38" spans="1:5">
      <c r="A38" s="1" t="s">
        <v>35</v>
      </c>
      <c r="B38" s="2" t="s">
        <v>36</v>
      </c>
      <c r="C38" s="1" t="s">
        <v>25</v>
      </c>
      <c r="D38" s="1">
        <v>152</v>
      </c>
      <c r="E38" s="5">
        <v>990000</v>
      </c>
    </row>
    <row r="39" spans="1:5">
      <c r="A39" s="1" t="s">
        <v>52</v>
      </c>
      <c r="B39" s="2" t="s">
        <v>53</v>
      </c>
      <c r="C39" s="1" t="s">
        <v>34</v>
      </c>
      <c r="D39" s="1">
        <v>133</v>
      </c>
      <c r="E39" s="5">
        <v>1080000</v>
      </c>
    </row>
    <row r="40" spans="1:5">
      <c r="A40" s="1" t="s">
        <v>64</v>
      </c>
      <c r="B40" s="2" t="s">
        <v>65</v>
      </c>
      <c r="C40" s="1" t="s">
        <v>25</v>
      </c>
      <c r="D40" s="1">
        <v>174</v>
      </c>
      <c r="E40" s="5">
        <v>990000</v>
      </c>
    </row>
    <row r="41" spans="1:5">
      <c r="A41" s="1" t="s">
        <v>72</v>
      </c>
      <c r="B41" s="2" t="s">
        <v>73</v>
      </c>
      <c r="C41" s="1" t="s">
        <v>21</v>
      </c>
      <c r="D41" s="1">
        <v>188</v>
      </c>
      <c r="E41" s="5">
        <v>1485000</v>
      </c>
    </row>
  </sheetData>
  <mergeCells count="1">
    <mergeCell ref="A2:K2"/>
  </mergeCells>
  <phoneticPr fontId="2" type="noConversion"/>
  <conditionalFormatting sqref="A5:K31">
    <cfRule type="expression" dxfId="0" priority="1">
      <formula>OR(_xlfn.RANK.EQ($K5,$K$5:$K$31)&lt;=3,_xlfn.RANK.EQ($K5,$K$5:$K$31,1)&lt;=3)</formula>
    </cfRule>
  </conditionalFormatting>
  <printOptions headings="1" gridLines="1"/>
  <pageMargins left="0.70866141732283472" right="0.70866141732283472" top="0.74803149606299213" bottom="0.74803149606299213" header="0.31496062992125984" footer="0.31496062992125984"/>
  <pageSetup paperSize="9" scale="74" fitToHeight="2" orientation="portrait" blackAndWhite="1" r:id="rId1"/>
  <headerFooter>
    <oddFooter>&amp;C&amp;"HY견고딕,보통"&amp;D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32EA-0BF4-4479-96BF-2AAAC6221D87}">
  <sheetPr codeName="Sheet3"/>
  <dimension ref="A2:T30"/>
  <sheetViews>
    <sheetView tabSelected="1" workbookViewId="0">
      <selection activeCell="P24" sqref="P24"/>
    </sheetView>
  </sheetViews>
  <sheetFormatPr defaultRowHeight="16.5"/>
  <cols>
    <col min="1" max="1" width="9.625" bestFit="1" customWidth="1"/>
    <col min="2" max="2" width="7.125" bestFit="1" customWidth="1"/>
    <col min="3" max="3" width="9" customWidth="1"/>
    <col min="4" max="4" width="11.125" customWidth="1"/>
    <col min="5" max="5" width="11.125" bestFit="1" customWidth="1"/>
    <col min="6" max="10" width="9" bestFit="1" customWidth="1"/>
    <col min="12" max="12" width="10.875" bestFit="1" customWidth="1"/>
    <col min="13" max="13" width="2.5" customWidth="1"/>
    <col min="15" max="17" width="9.375" bestFit="1" customWidth="1"/>
    <col min="18" max="20" width="10.875" bestFit="1" customWidth="1"/>
  </cols>
  <sheetData>
    <row r="2" spans="1:20">
      <c r="A2" t="s">
        <v>85</v>
      </c>
      <c r="N2" t="s">
        <v>86</v>
      </c>
    </row>
    <row r="3" spans="1:2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87</v>
      </c>
      <c r="G3" s="6" t="s">
        <v>5</v>
      </c>
      <c r="H3" s="1" t="s">
        <v>6</v>
      </c>
      <c r="I3" s="6" t="s">
        <v>7</v>
      </c>
      <c r="J3" s="1" t="s">
        <v>8</v>
      </c>
      <c r="K3" s="1" t="s">
        <v>9</v>
      </c>
      <c r="L3" s="6" t="s">
        <v>10</v>
      </c>
      <c r="N3" s="1" t="s">
        <v>6</v>
      </c>
      <c r="O3" s="6" t="s">
        <v>15</v>
      </c>
      <c r="P3" s="6" t="s">
        <v>25</v>
      </c>
      <c r="Q3" s="6" t="s">
        <v>34</v>
      </c>
      <c r="R3" s="6" t="s">
        <v>21</v>
      </c>
    </row>
    <row r="4" spans="1:20">
      <c r="A4" s="1" t="s">
        <v>11</v>
      </c>
      <c r="B4" s="2" t="s">
        <v>12</v>
      </c>
      <c r="C4" s="1" t="s">
        <v>13</v>
      </c>
      <c r="D4" s="3">
        <v>44378</v>
      </c>
      <c r="E4" s="3">
        <v>44400</v>
      </c>
      <c r="F4" s="1" t="s">
        <v>88</v>
      </c>
      <c r="G4" s="1" t="str">
        <f>_xlfn.CONCAT(TRIM(F4),"/",LEFT(TRIM(F4),1)+1,"일")</f>
        <v>3박/4일</v>
      </c>
      <c r="H4" s="1" t="s">
        <v>15</v>
      </c>
      <c r="I4" s="4" t="str" cm="1">
        <f t="array" ref="I4">fn할인율(D4,E4)</f>
        <v>10%</v>
      </c>
      <c r="J4" s="1" t="s">
        <v>16</v>
      </c>
      <c r="K4" s="1">
        <v>84</v>
      </c>
      <c r="L4" s="5">
        <f>HLOOKUP(K4,$N$14:$T$19,MATCH(H4,$N$16:$N$19,0)+2,1)</f>
        <v>495000</v>
      </c>
      <c r="N4" s="1" t="s">
        <v>47</v>
      </c>
      <c r="O4" s="1" t="str">
        <f t="array" ref="O4">SUM(IF(($H$4:$H$30=O$3)*($J$4:$J$30=$N4),1))&amp;"건"</f>
        <v>2건</v>
      </c>
      <c r="P4" s="1" t="str">
        <f t="array" ref="P4">SUM(IF(($H$4:$H$30=P$3)*($J$4:$J$30=$N4),1))&amp;"건"</f>
        <v>0건</v>
      </c>
      <c r="Q4" s="1" t="str">
        <f t="array" ref="Q4">SUM(IF(($H$4:$H$30=Q$3)*($J$4:$J$30=$N4),1))&amp;"건"</f>
        <v>3건</v>
      </c>
      <c r="R4" s="1" t="str">
        <f t="array" ref="R4">SUM(IF(($H$4:$H$30=R$3)*($J$4:$J$30=$N4),1))&amp;"건"</f>
        <v>2건</v>
      </c>
    </row>
    <row r="5" spans="1:20">
      <c r="A5" s="1" t="s">
        <v>17</v>
      </c>
      <c r="B5" s="2" t="s">
        <v>18</v>
      </c>
      <c r="C5" s="1" t="s">
        <v>19</v>
      </c>
      <c r="D5" s="3">
        <v>44321</v>
      </c>
      <c r="E5" s="3">
        <v>44336</v>
      </c>
      <c r="F5" s="1" t="s">
        <v>89</v>
      </c>
      <c r="G5" s="1" t="str">
        <f t="shared" ref="G5:G30" si="0">_xlfn.CONCAT(TRIM(F5),"/",LEFT(TRIM(F5),1)+1,"일")</f>
        <v>4박/5일</v>
      </c>
      <c r="H5" s="1" t="s">
        <v>21</v>
      </c>
      <c r="I5" s="4" t="str" cm="1">
        <f t="array" ref="I5">fn할인율(D5,E5)</f>
        <v>10%</v>
      </c>
      <c r="J5" s="1" t="s">
        <v>16</v>
      </c>
      <c r="K5" s="1">
        <v>103</v>
      </c>
      <c r="L5" s="5">
        <f t="shared" ref="L5:L30" si="1">HLOOKUP(K5,$N$14:$T$19,MATCH(H5,$N$16:$N$19,0)+2,1)</f>
        <v>1071000</v>
      </c>
      <c r="N5" s="1" t="s">
        <v>16</v>
      </c>
      <c r="O5" s="1" t="str">
        <f t="array" ref="O5">SUM(IF(($H$4:$H$30=O$3)*($J$4:$J$30=$N5),1))&amp;"건"</f>
        <v>1건</v>
      </c>
      <c r="P5" s="1" t="str">
        <f t="array" ref="P5">SUM(IF(($H$4:$H$30=P$3)*($J$4:$J$30=$N5),1))&amp;"건"</f>
        <v>4건</v>
      </c>
      <c r="Q5" s="1" t="str">
        <f t="array" ref="Q5">SUM(IF(($H$4:$H$30=Q$3)*($J$4:$J$30=$N5),1))&amp;"건"</f>
        <v>3건</v>
      </c>
      <c r="R5" s="1" t="str">
        <f t="array" ref="R5">SUM(IF(($H$4:$H$30=R$3)*($J$4:$J$30=$N5),1))&amp;"건"</f>
        <v>2건</v>
      </c>
    </row>
    <row r="6" spans="1:20">
      <c r="A6" s="1" t="s">
        <v>22</v>
      </c>
      <c r="B6" s="2" t="s">
        <v>23</v>
      </c>
      <c r="C6" s="1" t="s">
        <v>13</v>
      </c>
      <c r="D6" s="3" t="s">
        <v>24</v>
      </c>
      <c r="E6" s="3">
        <v>44304</v>
      </c>
      <c r="F6" s="1" t="s">
        <v>89</v>
      </c>
      <c r="G6" s="1" t="str">
        <f t="shared" si="0"/>
        <v>4박/5일</v>
      </c>
      <c r="H6" s="1" t="s">
        <v>25</v>
      </c>
      <c r="I6" s="4" t="str" cm="1">
        <f t="array" ref="I6">fn할인율(D6,E6)</f>
        <v>결제요망</v>
      </c>
      <c r="J6" s="1" t="s">
        <v>16</v>
      </c>
      <c r="K6" s="1">
        <v>109</v>
      </c>
      <c r="L6" s="5">
        <f t="shared" si="1"/>
        <v>714000</v>
      </c>
      <c r="N6" s="1" t="s">
        <v>30</v>
      </c>
      <c r="O6" s="1" t="str">
        <f t="array" ref="O6">SUM(IF(($H$4:$H$30=O$3)*($J$4:$J$30=$N6),1))&amp;"건"</f>
        <v>2건</v>
      </c>
      <c r="P6" s="1" t="str">
        <f t="array" ref="P6">SUM(IF(($H$4:$H$30=P$3)*($J$4:$J$30=$N6),1))&amp;"건"</f>
        <v>5건</v>
      </c>
      <c r="Q6" s="1" t="str">
        <f t="array" ref="Q6">SUM(IF(($H$4:$H$30=Q$3)*($J$4:$J$30=$N6),1))&amp;"건"</f>
        <v>2건</v>
      </c>
      <c r="R6" s="1" t="str">
        <f t="array" ref="R6">SUM(IF(($H$4:$H$30=R$3)*($J$4:$J$30=$N6),1))&amp;"건"</f>
        <v>1건</v>
      </c>
    </row>
    <row r="7" spans="1:20">
      <c r="A7" s="1" t="s">
        <v>27</v>
      </c>
      <c r="B7" s="2" t="s">
        <v>28</v>
      </c>
      <c r="C7" s="1" t="s">
        <v>13</v>
      </c>
      <c r="D7" s="3" t="s">
        <v>24</v>
      </c>
      <c r="E7" s="3">
        <v>44434</v>
      </c>
      <c r="F7" s="1" t="s">
        <v>90</v>
      </c>
      <c r="G7" s="1" t="str">
        <f t="shared" si="0"/>
        <v>6박/7일</v>
      </c>
      <c r="H7" s="1" t="s">
        <v>25</v>
      </c>
      <c r="I7" s="4" t="str" cm="1">
        <f t="array" ref="I7">fn할인율(D7,E7)</f>
        <v>결제요망</v>
      </c>
      <c r="J7" s="1" t="s">
        <v>30</v>
      </c>
      <c r="K7" s="1">
        <v>158</v>
      </c>
      <c r="L7" s="5">
        <f t="shared" si="1"/>
        <v>990000</v>
      </c>
    </row>
    <row r="8" spans="1:20">
      <c r="A8" s="1" t="s">
        <v>31</v>
      </c>
      <c r="B8" s="2" t="s">
        <v>32</v>
      </c>
      <c r="C8" s="1" t="s">
        <v>19</v>
      </c>
      <c r="D8" s="3">
        <v>44371</v>
      </c>
      <c r="E8" s="3">
        <v>44356</v>
      </c>
      <c r="F8" s="1" t="s">
        <v>91</v>
      </c>
      <c r="G8" s="1" t="str">
        <f t="shared" si="0"/>
        <v>2박/3일</v>
      </c>
      <c r="H8" s="1" t="s">
        <v>34</v>
      </c>
      <c r="I8" s="4" t="str" cm="1">
        <f t="array" ref="I8">fn할인율(D8,E8)</f>
        <v>10%</v>
      </c>
      <c r="J8" s="1" t="s">
        <v>16</v>
      </c>
      <c r="K8" s="1">
        <v>57</v>
      </c>
      <c r="L8" s="5">
        <f t="shared" si="1"/>
        <v>428000</v>
      </c>
      <c r="N8" t="s">
        <v>92</v>
      </c>
    </row>
    <row r="9" spans="1:20">
      <c r="A9" s="1" t="s">
        <v>35</v>
      </c>
      <c r="B9" s="2" t="s">
        <v>36</v>
      </c>
      <c r="C9" s="1" t="s">
        <v>13</v>
      </c>
      <c r="D9" s="3">
        <v>44362</v>
      </c>
      <c r="E9" s="3">
        <v>44366</v>
      </c>
      <c r="F9" s="1" t="s">
        <v>93</v>
      </c>
      <c r="G9" s="1" t="str">
        <f t="shared" si="0"/>
        <v>6박/7일</v>
      </c>
      <c r="H9" s="1" t="s">
        <v>25</v>
      </c>
      <c r="I9" s="4" t="str" cm="1">
        <f t="array" ref="I9">fn할인율(D9,E9)</f>
        <v>10%</v>
      </c>
      <c r="J9" s="1" t="s">
        <v>16</v>
      </c>
      <c r="K9" s="1">
        <v>152</v>
      </c>
      <c r="L9" s="5">
        <f t="shared" si="1"/>
        <v>990000</v>
      </c>
      <c r="N9" s="1" t="s">
        <v>2</v>
      </c>
      <c r="O9" s="6" t="s">
        <v>47</v>
      </c>
      <c r="P9" s="6" t="s">
        <v>16</v>
      </c>
      <c r="Q9" s="6" t="s">
        <v>30</v>
      </c>
    </row>
    <row r="10" spans="1:20">
      <c r="A10" s="1" t="s">
        <v>37</v>
      </c>
      <c r="B10" s="2" t="s">
        <v>38</v>
      </c>
      <c r="C10" s="1" t="s">
        <v>19</v>
      </c>
      <c r="D10" s="3" t="s">
        <v>24</v>
      </c>
      <c r="E10" s="3">
        <v>44363</v>
      </c>
      <c r="F10" s="1" t="s">
        <v>94</v>
      </c>
      <c r="G10" s="1" t="str">
        <f t="shared" si="0"/>
        <v>3박/4일</v>
      </c>
      <c r="H10" s="1" t="s">
        <v>21</v>
      </c>
      <c r="I10" s="4" t="str" cm="1">
        <f t="array" ref="I10">fn할인율(D10,E10)</f>
        <v>결제요망</v>
      </c>
      <c r="J10" s="1" t="s">
        <v>30</v>
      </c>
      <c r="K10" s="1">
        <v>82</v>
      </c>
      <c r="L10" s="5">
        <f t="shared" si="1"/>
        <v>810000</v>
      </c>
      <c r="N10" s="1" t="s">
        <v>19</v>
      </c>
      <c r="O10" s="1" t="str">
        <f t="array" ref="O10">TEXT(COUNT(IF(($C$4:$C$30=$N10)*($J$4:$J$30=O$9),1))/COUNTA($A$4:$A$30),"0%")</f>
        <v>15%</v>
      </c>
      <c r="P10" s="1" t="str">
        <f t="array" ref="P10">TEXT(COUNT(IF(($C$4:$C$30=$N10)*($J$4:$J$30=P$9),1))/COUNTA($A$4:$A$30),"0%")</f>
        <v>19%</v>
      </c>
      <c r="Q10" s="1" t="str">
        <f t="array" ref="Q10">TEXT(COUNT(IF(($C$4:$C$30=$N10)*($J$4:$J$30=Q$9),1))/COUNTA($A$4:$A$30),"0%")</f>
        <v>22%</v>
      </c>
    </row>
    <row r="11" spans="1:20">
      <c r="A11" s="1" t="s">
        <v>39</v>
      </c>
      <c r="B11" s="2" t="s">
        <v>40</v>
      </c>
      <c r="C11" s="1" t="s">
        <v>13</v>
      </c>
      <c r="D11" s="3">
        <v>44341</v>
      </c>
      <c r="E11" s="3">
        <v>44353</v>
      </c>
      <c r="F11" s="1" t="s">
        <v>95</v>
      </c>
      <c r="G11" s="1" t="str">
        <f t="shared" si="0"/>
        <v>1박/2일</v>
      </c>
      <c r="H11" s="1" t="s">
        <v>25</v>
      </c>
      <c r="I11" s="4" t="str" cm="1">
        <f t="array" ref="I11">fn할인율(D11,E11)</f>
        <v>10%</v>
      </c>
      <c r="J11" s="1" t="s">
        <v>16</v>
      </c>
      <c r="K11" s="1">
        <v>43</v>
      </c>
      <c r="L11" s="5">
        <f t="shared" si="1"/>
        <v>120000</v>
      </c>
      <c r="N11" s="1" t="s">
        <v>13</v>
      </c>
      <c r="O11" s="1" t="str">
        <f t="array" ref="O11">TEXT(COUNT(IF(($C$4:$C$30=$N11)*($J$4:$J$30=O$9),1))/COUNTA($A$4:$A$30),"0%")</f>
        <v>11%</v>
      </c>
      <c r="P11" s="1" t="str">
        <f t="array" ref="P11">TEXT(COUNT(IF(($C$4:$C$30=$N11)*($J$4:$J$30=P$9),1))/COUNTA($A$4:$A$30),"0%")</f>
        <v>19%</v>
      </c>
      <c r="Q11" s="1" t="str">
        <f t="array" ref="Q11">TEXT(COUNT(IF(($C$4:$C$30=$N11)*($J$4:$J$30=Q$9),1))/COUNTA($A$4:$A$30),"0%")</f>
        <v>15%</v>
      </c>
    </row>
    <row r="12" spans="1:20">
      <c r="A12" s="1" t="s">
        <v>42</v>
      </c>
      <c r="B12" s="2" t="s">
        <v>43</v>
      </c>
      <c r="C12" s="1" t="s">
        <v>19</v>
      </c>
      <c r="D12" s="3" t="s">
        <v>24</v>
      </c>
      <c r="E12" s="3">
        <v>44336</v>
      </c>
      <c r="F12" s="1" t="s">
        <v>96</v>
      </c>
      <c r="G12" s="1" t="str">
        <f t="shared" si="0"/>
        <v>2박/3일</v>
      </c>
      <c r="H12" s="1" t="s">
        <v>25</v>
      </c>
      <c r="I12" s="4" t="str" cm="1">
        <f t="array" ref="I12">fn할인율(D12,E12)</f>
        <v>결제요망</v>
      </c>
      <c r="J12" s="1" t="s">
        <v>30</v>
      </c>
      <c r="K12" s="1">
        <v>63</v>
      </c>
      <c r="L12" s="5">
        <f t="shared" si="1"/>
        <v>342000</v>
      </c>
    </row>
    <row r="13" spans="1:20">
      <c r="A13" s="1" t="s">
        <v>44</v>
      </c>
      <c r="B13" s="2" t="s">
        <v>45</v>
      </c>
      <c r="C13" s="1" t="s">
        <v>19</v>
      </c>
      <c r="D13" s="3" t="s">
        <v>24</v>
      </c>
      <c r="E13" s="3">
        <v>44364</v>
      </c>
      <c r="F13" s="1" t="s">
        <v>97</v>
      </c>
      <c r="G13" s="1" t="str">
        <f t="shared" si="0"/>
        <v>7박/8일</v>
      </c>
      <c r="H13" s="1" t="s">
        <v>15</v>
      </c>
      <c r="I13" s="4" t="str" cm="1">
        <f t="array" ref="I13">fn할인율(D13,E13)</f>
        <v>결제요망</v>
      </c>
      <c r="J13" s="1" t="s">
        <v>47</v>
      </c>
      <c r="K13" s="1">
        <v>173</v>
      </c>
      <c r="L13" s="5">
        <f t="shared" si="1"/>
        <v>908000</v>
      </c>
      <c r="N13" t="s">
        <v>98</v>
      </c>
    </row>
    <row r="14" spans="1:20">
      <c r="A14" s="1" t="s">
        <v>48</v>
      </c>
      <c r="B14" s="2" t="s">
        <v>49</v>
      </c>
      <c r="C14" s="1" t="s">
        <v>19</v>
      </c>
      <c r="D14" s="3">
        <v>44301</v>
      </c>
      <c r="E14" s="3">
        <v>44308</v>
      </c>
      <c r="F14" s="1" t="s">
        <v>99</v>
      </c>
      <c r="G14" s="1" t="str">
        <f t="shared" si="0"/>
        <v>6박/7일</v>
      </c>
      <c r="H14" s="1" t="s">
        <v>25</v>
      </c>
      <c r="I14" s="4" t="str" cm="1">
        <f t="array" ref="I14">fn할인율(D14,E14)</f>
        <v>10%</v>
      </c>
      <c r="J14" s="1" t="s">
        <v>16</v>
      </c>
      <c r="K14" s="1">
        <v>151</v>
      </c>
      <c r="L14" s="5">
        <f t="shared" si="1"/>
        <v>990000</v>
      </c>
      <c r="N14" s="23" t="s">
        <v>6</v>
      </c>
      <c r="O14" s="1">
        <v>24</v>
      </c>
      <c r="P14" s="1">
        <f>O14+24</f>
        <v>48</v>
      </c>
      <c r="Q14" s="1">
        <f>P14+24</f>
        <v>72</v>
      </c>
      <c r="R14" s="1">
        <f>Q14+24</f>
        <v>96</v>
      </c>
      <c r="S14" s="1">
        <f>R14+24</f>
        <v>120</v>
      </c>
      <c r="T14" s="1">
        <f>S14+24</f>
        <v>144</v>
      </c>
    </row>
    <row r="15" spans="1:20">
      <c r="A15" s="1" t="s">
        <v>50</v>
      </c>
      <c r="B15" s="2" t="s">
        <v>51</v>
      </c>
      <c r="C15" s="1" t="s">
        <v>13</v>
      </c>
      <c r="D15" s="3">
        <v>44392</v>
      </c>
      <c r="E15" s="3">
        <v>44402</v>
      </c>
      <c r="F15" s="1" t="s">
        <v>100</v>
      </c>
      <c r="G15" s="1" t="str">
        <f t="shared" si="0"/>
        <v>3박/4일</v>
      </c>
      <c r="H15" s="1" t="s">
        <v>15</v>
      </c>
      <c r="I15" s="4" t="str" cm="1">
        <f t="array" ref="I15">fn할인율(D15,E15)</f>
        <v>10%</v>
      </c>
      <c r="J15" s="1" t="s">
        <v>30</v>
      </c>
      <c r="K15" s="1">
        <v>88</v>
      </c>
      <c r="L15" s="5">
        <f t="shared" si="1"/>
        <v>495000</v>
      </c>
      <c r="N15" s="24"/>
      <c r="O15" s="1">
        <v>47</v>
      </c>
      <c r="P15" s="1">
        <v>71</v>
      </c>
      <c r="Q15" s="1">
        <v>95</v>
      </c>
      <c r="R15" s="1">
        <v>119</v>
      </c>
      <c r="S15" s="1">
        <v>143</v>
      </c>
      <c r="T15" s="1" t="s">
        <v>101</v>
      </c>
    </row>
    <row r="16" spans="1:20">
      <c r="A16" s="1" t="s">
        <v>52</v>
      </c>
      <c r="B16" s="2" t="s">
        <v>53</v>
      </c>
      <c r="C16" s="1" t="s">
        <v>13</v>
      </c>
      <c r="D16" s="3">
        <v>44282</v>
      </c>
      <c r="E16" s="3">
        <v>44299</v>
      </c>
      <c r="F16" s="1" t="s">
        <v>102</v>
      </c>
      <c r="G16" s="1" t="str">
        <f t="shared" si="0"/>
        <v>5박/6일</v>
      </c>
      <c r="H16" s="1" t="s">
        <v>34</v>
      </c>
      <c r="I16" s="4" t="str" cm="1">
        <f t="array" ref="I16">fn할인율(D16,E16)</f>
        <v>10%</v>
      </c>
      <c r="J16" s="1" t="s">
        <v>47</v>
      </c>
      <c r="K16" s="1">
        <v>133</v>
      </c>
      <c r="L16" s="5">
        <f t="shared" si="1"/>
        <v>1080000</v>
      </c>
      <c r="N16" s="1" t="s">
        <v>15</v>
      </c>
      <c r="O16" s="7">
        <v>110000</v>
      </c>
      <c r="P16" s="7">
        <f>ROUND($O16*3*95%,-3)</f>
        <v>314000</v>
      </c>
      <c r="Q16" s="7">
        <f>ROUND($O16*5*90%,-3)</f>
        <v>495000</v>
      </c>
      <c r="R16" s="7">
        <f>ROUND($O16*7*85%,-3)</f>
        <v>655000</v>
      </c>
      <c r="S16" s="7">
        <f>ROUND($O16*9*80%,-3)</f>
        <v>792000</v>
      </c>
      <c r="T16" s="7">
        <f>ROUND($O16*11*75%,-3)</f>
        <v>908000</v>
      </c>
    </row>
    <row r="17" spans="1:20">
      <c r="A17" s="1" t="s">
        <v>55</v>
      </c>
      <c r="B17" s="2" t="s">
        <v>56</v>
      </c>
      <c r="C17" s="1" t="s">
        <v>19</v>
      </c>
      <c r="D17" s="3">
        <v>44334</v>
      </c>
      <c r="E17" s="3">
        <v>44357</v>
      </c>
      <c r="F17" s="1" t="s">
        <v>103</v>
      </c>
      <c r="G17" s="1" t="str">
        <f t="shared" si="0"/>
        <v>1박/2일</v>
      </c>
      <c r="H17" s="1" t="s">
        <v>34</v>
      </c>
      <c r="I17" s="4" t="str" cm="1">
        <f t="array" ref="I17">fn할인율(D17,E17)</f>
        <v>10%</v>
      </c>
      <c r="J17" s="1" t="s">
        <v>30</v>
      </c>
      <c r="K17" s="1">
        <v>39</v>
      </c>
      <c r="L17" s="5">
        <f t="shared" si="1"/>
        <v>150000</v>
      </c>
      <c r="N17" s="1" t="s">
        <v>25</v>
      </c>
      <c r="O17" s="7">
        <v>120000</v>
      </c>
      <c r="P17" s="7">
        <f>ROUND($O17*3*95%,-3)</f>
        <v>342000</v>
      </c>
      <c r="Q17" s="7">
        <f>ROUND($O17*5*90%,-3)</f>
        <v>540000</v>
      </c>
      <c r="R17" s="7">
        <f>ROUND($O17*7*85%,-3)</f>
        <v>714000</v>
      </c>
      <c r="S17" s="7">
        <f>ROUND($O17*9*80%,-3)</f>
        <v>864000</v>
      </c>
      <c r="T17" s="7">
        <f>ROUND($O17*11*75%,-3)</f>
        <v>990000</v>
      </c>
    </row>
    <row r="18" spans="1:20">
      <c r="A18" s="1" t="s">
        <v>57</v>
      </c>
      <c r="B18" s="2" t="s">
        <v>58</v>
      </c>
      <c r="C18" s="1" t="s">
        <v>19</v>
      </c>
      <c r="D18" s="3">
        <v>44362</v>
      </c>
      <c r="E18" s="3">
        <v>44391</v>
      </c>
      <c r="F18" s="1" t="s">
        <v>104</v>
      </c>
      <c r="G18" s="1" t="str">
        <f t="shared" si="0"/>
        <v>1박/2일</v>
      </c>
      <c r="H18" s="1" t="s">
        <v>21</v>
      </c>
      <c r="I18" s="4" t="str" cm="1">
        <f t="array" ref="I18">fn할인율(D18,E18)</f>
        <v>10%</v>
      </c>
      <c r="J18" s="1" t="s">
        <v>47</v>
      </c>
      <c r="K18" s="1">
        <v>39</v>
      </c>
      <c r="L18" s="5">
        <f t="shared" si="1"/>
        <v>180000</v>
      </c>
      <c r="N18" s="1" t="s">
        <v>34</v>
      </c>
      <c r="O18" s="7">
        <v>150000</v>
      </c>
      <c r="P18" s="7">
        <f>ROUND($O18*3*95%,-3)</f>
        <v>428000</v>
      </c>
      <c r="Q18" s="7">
        <f>ROUND($O18*5*90%,-3)</f>
        <v>675000</v>
      </c>
      <c r="R18" s="7">
        <f>ROUND($O18*7*85%,-3)</f>
        <v>893000</v>
      </c>
      <c r="S18" s="7">
        <f>ROUND($O18*9*80%,-3)</f>
        <v>1080000</v>
      </c>
      <c r="T18" s="7">
        <f>ROUND($O18*11*75%,-3)</f>
        <v>1238000</v>
      </c>
    </row>
    <row r="19" spans="1:20">
      <c r="A19" s="1" t="s">
        <v>59</v>
      </c>
      <c r="B19" s="2" t="s">
        <v>60</v>
      </c>
      <c r="C19" s="1" t="s">
        <v>19</v>
      </c>
      <c r="D19" s="3">
        <v>44344</v>
      </c>
      <c r="E19" s="3">
        <v>44324</v>
      </c>
      <c r="F19" s="1" t="s">
        <v>95</v>
      </c>
      <c r="G19" s="1" t="str">
        <f t="shared" si="0"/>
        <v>1박/2일</v>
      </c>
      <c r="H19" s="1" t="s">
        <v>25</v>
      </c>
      <c r="I19" s="4" t="str" cm="1">
        <f t="array" ref="I19">fn할인율(D19,E19)</f>
        <v>10%</v>
      </c>
      <c r="J19" s="1" t="s">
        <v>30</v>
      </c>
      <c r="K19" s="1">
        <v>36</v>
      </c>
      <c r="L19" s="5">
        <f t="shared" si="1"/>
        <v>120000</v>
      </c>
      <c r="N19" s="1" t="s">
        <v>21</v>
      </c>
      <c r="O19" s="7">
        <v>180000</v>
      </c>
      <c r="P19" s="7">
        <f>ROUND($O19*3*95%,-3)</f>
        <v>513000</v>
      </c>
      <c r="Q19" s="7">
        <f>ROUND($O19*5*90%,-3)</f>
        <v>810000</v>
      </c>
      <c r="R19" s="7">
        <f>ROUND($O19*7*85%,-3)</f>
        <v>1071000</v>
      </c>
      <c r="S19" s="7">
        <f>ROUND($O19*9*80%,-3)</f>
        <v>1296000</v>
      </c>
      <c r="T19" s="7">
        <f>ROUND($O19*11*75%,-3)</f>
        <v>1485000</v>
      </c>
    </row>
    <row r="20" spans="1:20">
      <c r="A20" s="1" t="s">
        <v>61</v>
      </c>
      <c r="B20" s="2" t="s">
        <v>62</v>
      </c>
      <c r="C20" s="1" t="s">
        <v>19</v>
      </c>
      <c r="D20" s="3">
        <v>44349</v>
      </c>
      <c r="E20" s="3">
        <v>44374</v>
      </c>
      <c r="F20" s="1" t="s">
        <v>105</v>
      </c>
      <c r="G20" s="1" t="str">
        <f t="shared" si="0"/>
        <v>9박/10일</v>
      </c>
      <c r="H20" s="1" t="s">
        <v>21</v>
      </c>
      <c r="I20" s="4" t="str" cm="1">
        <f t="array" ref="I20">fn할인율(D20,E20)</f>
        <v>10%</v>
      </c>
      <c r="J20" s="1" t="s">
        <v>16</v>
      </c>
      <c r="K20" s="1">
        <v>219</v>
      </c>
      <c r="L20" s="5">
        <f t="shared" si="1"/>
        <v>1485000</v>
      </c>
    </row>
    <row r="21" spans="1:20">
      <c r="A21" s="1" t="s">
        <v>64</v>
      </c>
      <c r="B21" s="2" t="s">
        <v>65</v>
      </c>
      <c r="C21" s="1" t="s">
        <v>13</v>
      </c>
      <c r="D21" s="3">
        <v>44286</v>
      </c>
      <c r="E21" s="3">
        <v>44289</v>
      </c>
      <c r="F21" s="1" t="s">
        <v>106</v>
      </c>
      <c r="G21" s="1" t="str">
        <f t="shared" si="0"/>
        <v>7박/8일</v>
      </c>
      <c r="H21" s="1" t="s">
        <v>25</v>
      </c>
      <c r="I21" s="4" t="str" cm="1">
        <f t="array" ref="I21">fn할인율(D21,E21)</f>
        <v>10%</v>
      </c>
      <c r="J21" s="1" t="s">
        <v>30</v>
      </c>
      <c r="K21" s="1">
        <v>174</v>
      </c>
      <c r="L21" s="5">
        <f t="shared" si="1"/>
        <v>990000</v>
      </c>
    </row>
    <row r="22" spans="1:20">
      <c r="A22" s="1" t="s">
        <v>66</v>
      </c>
      <c r="B22" s="2" t="s">
        <v>67</v>
      </c>
      <c r="C22" s="1" t="s">
        <v>19</v>
      </c>
      <c r="D22" s="3">
        <v>44387</v>
      </c>
      <c r="E22" s="3">
        <v>44409</v>
      </c>
      <c r="F22" s="1" t="s">
        <v>107</v>
      </c>
      <c r="G22" s="1" t="str">
        <f t="shared" si="0"/>
        <v>9박/10일</v>
      </c>
      <c r="H22" s="1" t="s">
        <v>15</v>
      </c>
      <c r="I22" s="4" t="str" cm="1">
        <f t="array" ref="I22">fn할인율(D22,E22)</f>
        <v>10%</v>
      </c>
      <c r="J22" s="1" t="s">
        <v>30</v>
      </c>
      <c r="K22" s="1">
        <v>218</v>
      </c>
      <c r="L22" s="5">
        <f t="shared" si="1"/>
        <v>908000</v>
      </c>
    </row>
    <row r="23" spans="1:20">
      <c r="A23" s="1" t="s">
        <v>68</v>
      </c>
      <c r="B23" s="2" t="s">
        <v>69</v>
      </c>
      <c r="C23" s="1" t="s">
        <v>19</v>
      </c>
      <c r="D23" s="3">
        <v>44309</v>
      </c>
      <c r="E23" s="3">
        <v>44295</v>
      </c>
      <c r="F23" s="1" t="s">
        <v>108</v>
      </c>
      <c r="G23" s="1" t="str">
        <f t="shared" si="0"/>
        <v>3박/4일</v>
      </c>
      <c r="H23" s="1" t="s">
        <v>34</v>
      </c>
      <c r="I23" s="4" t="str" cm="1">
        <f t="array" ref="I23">fn할인율(D23,E23)</f>
        <v>10%</v>
      </c>
      <c r="J23" s="1" t="s">
        <v>47</v>
      </c>
      <c r="K23" s="1">
        <v>90</v>
      </c>
      <c r="L23" s="5">
        <f t="shared" si="1"/>
        <v>675000</v>
      </c>
    </row>
    <row r="24" spans="1:20">
      <c r="A24" s="1" t="s">
        <v>70</v>
      </c>
      <c r="B24" s="2" t="s">
        <v>71</v>
      </c>
      <c r="C24" s="1" t="s">
        <v>19</v>
      </c>
      <c r="D24" s="3" t="s">
        <v>24</v>
      </c>
      <c r="E24" s="3">
        <v>44307</v>
      </c>
      <c r="F24" s="1" t="s">
        <v>102</v>
      </c>
      <c r="G24" s="1" t="str">
        <f t="shared" si="0"/>
        <v>5박/6일</v>
      </c>
      <c r="H24" s="1" t="s">
        <v>34</v>
      </c>
      <c r="I24" s="4" t="str" cm="1">
        <f t="array" ref="I24">fn할인율(D24,E24)</f>
        <v>결제요망</v>
      </c>
      <c r="J24" s="1" t="s">
        <v>47</v>
      </c>
      <c r="K24" s="1">
        <v>132</v>
      </c>
      <c r="L24" s="5">
        <f t="shared" si="1"/>
        <v>1080000</v>
      </c>
    </row>
    <row r="25" spans="1:20">
      <c r="A25" s="1" t="s">
        <v>72</v>
      </c>
      <c r="B25" s="2" t="s">
        <v>73</v>
      </c>
      <c r="C25" s="1" t="s">
        <v>13</v>
      </c>
      <c r="D25" s="3">
        <v>44399</v>
      </c>
      <c r="E25" s="3">
        <v>44420</v>
      </c>
      <c r="F25" s="1" t="s">
        <v>109</v>
      </c>
      <c r="G25" s="1" t="str">
        <f t="shared" si="0"/>
        <v>7박/8일</v>
      </c>
      <c r="H25" s="1" t="s">
        <v>21</v>
      </c>
      <c r="I25" s="4" t="str" cm="1">
        <f t="array" ref="I25">fn할인율(D25,E25)</f>
        <v>10%</v>
      </c>
      <c r="J25" s="1" t="s">
        <v>47</v>
      </c>
      <c r="K25" s="1">
        <v>188</v>
      </c>
      <c r="L25" s="5">
        <f t="shared" si="1"/>
        <v>1485000</v>
      </c>
    </row>
    <row r="26" spans="1:20">
      <c r="A26" s="1" t="s">
        <v>74</v>
      </c>
      <c r="B26" s="2" t="s">
        <v>75</v>
      </c>
      <c r="C26" s="1" t="s">
        <v>13</v>
      </c>
      <c r="D26" s="3">
        <v>44381</v>
      </c>
      <c r="E26" s="3">
        <v>44385</v>
      </c>
      <c r="F26" s="1" t="s">
        <v>110</v>
      </c>
      <c r="G26" s="1" t="str">
        <f t="shared" si="0"/>
        <v>5박/6일</v>
      </c>
      <c r="H26" s="1" t="s">
        <v>25</v>
      </c>
      <c r="I26" s="4" t="str" cm="1">
        <f t="array" ref="I26">fn할인율(D26,E26)</f>
        <v>10%</v>
      </c>
      <c r="J26" s="1" t="s">
        <v>30</v>
      </c>
      <c r="K26" s="1">
        <v>127</v>
      </c>
      <c r="L26" s="5">
        <f t="shared" si="1"/>
        <v>864000</v>
      </c>
    </row>
    <row r="27" spans="1:20">
      <c r="A27" s="1" t="s">
        <v>76</v>
      </c>
      <c r="B27" s="2" t="s">
        <v>77</v>
      </c>
      <c r="C27" s="1" t="s">
        <v>13</v>
      </c>
      <c r="D27" s="3">
        <v>44409</v>
      </c>
      <c r="E27" s="3">
        <v>44432</v>
      </c>
      <c r="F27" s="1" t="s">
        <v>108</v>
      </c>
      <c r="G27" s="1" t="str">
        <f t="shared" si="0"/>
        <v>3박/4일</v>
      </c>
      <c r="H27" s="1" t="s">
        <v>15</v>
      </c>
      <c r="I27" s="4" t="str" cm="1">
        <f t="array" ref="I27">fn할인율(D27,E27)</f>
        <v>10%</v>
      </c>
      <c r="J27" s="1" t="s">
        <v>47</v>
      </c>
      <c r="K27" s="1">
        <v>85</v>
      </c>
      <c r="L27" s="5">
        <f t="shared" si="1"/>
        <v>495000</v>
      </c>
    </row>
    <row r="28" spans="1:20">
      <c r="A28" s="1" t="s">
        <v>78</v>
      </c>
      <c r="B28" s="2" t="s">
        <v>79</v>
      </c>
      <c r="C28" s="1" t="s">
        <v>19</v>
      </c>
      <c r="D28" s="3" t="s">
        <v>24</v>
      </c>
      <c r="E28" s="3">
        <v>44334</v>
      </c>
      <c r="F28" s="1" t="s">
        <v>93</v>
      </c>
      <c r="G28" s="1" t="str">
        <f t="shared" si="0"/>
        <v>6박/7일</v>
      </c>
      <c r="H28" s="1" t="s">
        <v>34</v>
      </c>
      <c r="I28" s="4" t="str" cm="1">
        <f t="array" ref="I28">fn할인율(D28,E28)</f>
        <v>결제요망</v>
      </c>
      <c r="J28" s="1" t="s">
        <v>30</v>
      </c>
      <c r="K28" s="1">
        <v>153</v>
      </c>
      <c r="L28" s="5">
        <f t="shared" si="1"/>
        <v>1238000</v>
      </c>
    </row>
    <row r="29" spans="1:20">
      <c r="A29" s="1" t="s">
        <v>80</v>
      </c>
      <c r="B29" s="2" t="s">
        <v>81</v>
      </c>
      <c r="C29" s="1" t="s">
        <v>19</v>
      </c>
      <c r="D29" s="3">
        <v>44296</v>
      </c>
      <c r="E29" s="3">
        <v>44317</v>
      </c>
      <c r="F29" s="1" t="s">
        <v>111</v>
      </c>
      <c r="G29" s="1" t="str">
        <f t="shared" si="0"/>
        <v>4박/5일</v>
      </c>
      <c r="H29" s="1" t="s">
        <v>34</v>
      </c>
      <c r="I29" s="4" t="str" cm="1">
        <f t="array" ref="I29">fn할인율(D29,E29)</f>
        <v>10%</v>
      </c>
      <c r="J29" s="1" t="s">
        <v>16</v>
      </c>
      <c r="K29" s="1">
        <v>112</v>
      </c>
      <c r="L29" s="5">
        <f t="shared" si="1"/>
        <v>893000</v>
      </c>
    </row>
    <row r="30" spans="1:20">
      <c r="A30" s="1" t="s">
        <v>82</v>
      </c>
      <c r="B30" s="2" t="s">
        <v>83</v>
      </c>
      <c r="C30" s="1" t="s">
        <v>13</v>
      </c>
      <c r="D30" s="3" t="s">
        <v>24</v>
      </c>
      <c r="E30" s="3">
        <v>44350</v>
      </c>
      <c r="F30" s="1" t="s">
        <v>91</v>
      </c>
      <c r="G30" s="1" t="str">
        <f t="shared" si="0"/>
        <v>2박/3일</v>
      </c>
      <c r="H30" s="1" t="s">
        <v>34</v>
      </c>
      <c r="I30" s="4" t="str" cm="1">
        <f t="array" ref="I30">fn할인율(D30,E30)</f>
        <v>결제요망</v>
      </c>
      <c r="J30" s="1" t="s">
        <v>16</v>
      </c>
      <c r="K30" s="1">
        <v>64</v>
      </c>
      <c r="L30" s="5">
        <f t="shared" si="1"/>
        <v>428000</v>
      </c>
    </row>
  </sheetData>
  <mergeCells count="1">
    <mergeCell ref="N14:N1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409-58C3-41B7-AD97-913490DEDD29}">
  <sheetPr codeName="Sheet4"/>
  <dimension ref="B2:H20"/>
  <sheetViews>
    <sheetView workbookViewId="0">
      <selection activeCell="G6" sqref="G6"/>
    </sheetView>
  </sheetViews>
  <sheetFormatPr defaultRowHeight="16.5"/>
  <cols>
    <col min="1" max="1" width="3.625" customWidth="1"/>
    <col min="2" max="2" width="22.125" bestFit="1" customWidth="1"/>
    <col min="3" max="3" width="14.875" bestFit="1" customWidth="1"/>
    <col min="4" max="7" width="13.25" bestFit="1" customWidth="1"/>
    <col min="8" max="8" width="9.625" bestFit="1" customWidth="1"/>
    <col min="9" max="9" width="10.75" bestFit="1" customWidth="1"/>
    <col min="10" max="10" width="15.25" bestFit="1" customWidth="1"/>
    <col min="11" max="12" width="20.125" bestFit="1" customWidth="1"/>
  </cols>
  <sheetData>
    <row r="2" spans="2:8">
      <c r="B2" s="12"/>
      <c r="C2" s="12"/>
      <c r="D2" s="19" t="s">
        <v>6</v>
      </c>
      <c r="E2" s="12"/>
      <c r="F2" s="12"/>
      <c r="G2" s="12"/>
      <c r="H2" s="12"/>
    </row>
    <row r="3" spans="2:8">
      <c r="B3" s="19" t="s">
        <v>4</v>
      </c>
      <c r="C3" s="19" t="s">
        <v>165</v>
      </c>
      <c r="D3" s="20" t="s">
        <v>21</v>
      </c>
      <c r="E3" s="20" t="s">
        <v>25</v>
      </c>
      <c r="F3" s="20" t="s">
        <v>34</v>
      </c>
      <c r="G3" s="20" t="s">
        <v>15</v>
      </c>
      <c r="H3" s="20" t="s">
        <v>159</v>
      </c>
    </row>
    <row r="4" spans="2:8">
      <c r="B4" s="12" t="s">
        <v>160</v>
      </c>
      <c r="C4" s="12"/>
      <c r="D4" s="17"/>
      <c r="E4" s="17"/>
      <c r="F4" s="17"/>
      <c r="G4" s="17"/>
      <c r="H4" s="17"/>
    </row>
    <row r="5" spans="2:8">
      <c r="B5" s="12"/>
      <c r="C5" s="12" t="s">
        <v>166</v>
      </c>
      <c r="D5" s="17" t="s">
        <v>170</v>
      </c>
      <c r="E5" s="17">
        <v>144.66666666666666</v>
      </c>
      <c r="F5" s="17">
        <v>118.33333333333333</v>
      </c>
      <c r="G5" s="17" t="s">
        <v>170</v>
      </c>
      <c r="H5" s="17">
        <v>131.5</v>
      </c>
    </row>
    <row r="6" spans="2:8">
      <c r="B6" s="12"/>
      <c r="C6" s="12" t="s">
        <v>168</v>
      </c>
      <c r="D6" s="18" t="s">
        <v>170</v>
      </c>
      <c r="E6" s="18">
        <v>898000</v>
      </c>
      <c r="F6" s="18">
        <v>945000</v>
      </c>
      <c r="G6" s="18" t="s">
        <v>170</v>
      </c>
      <c r="H6" s="18">
        <v>921500</v>
      </c>
    </row>
    <row r="7" spans="2:8">
      <c r="B7" s="12" t="s">
        <v>161</v>
      </c>
      <c r="C7" s="12"/>
      <c r="D7" s="17"/>
      <c r="E7" s="17"/>
      <c r="F7" s="17"/>
      <c r="G7" s="17"/>
      <c r="H7" s="17"/>
    </row>
    <row r="8" spans="2:8">
      <c r="B8" s="12"/>
      <c r="C8" s="12" t="s">
        <v>166</v>
      </c>
      <c r="D8" s="17">
        <v>103</v>
      </c>
      <c r="E8" s="17">
        <v>49.5</v>
      </c>
      <c r="F8" s="17">
        <v>132.5</v>
      </c>
      <c r="G8" s="17" t="s">
        <v>170</v>
      </c>
      <c r="H8" s="17">
        <v>93.4</v>
      </c>
    </row>
    <row r="9" spans="2:8">
      <c r="B9" s="12"/>
      <c r="C9" s="12" t="s">
        <v>168</v>
      </c>
      <c r="D9" s="18">
        <v>1071000</v>
      </c>
      <c r="E9" s="18">
        <v>231000</v>
      </c>
      <c r="F9" s="18">
        <v>1065500</v>
      </c>
      <c r="G9" s="18" t="s">
        <v>170</v>
      </c>
      <c r="H9" s="18">
        <v>732800</v>
      </c>
    </row>
    <row r="10" spans="2:8">
      <c r="B10" s="12" t="s">
        <v>162</v>
      </c>
      <c r="C10" s="12"/>
      <c r="D10" s="17"/>
      <c r="E10" s="17"/>
      <c r="F10" s="17"/>
      <c r="G10" s="17"/>
      <c r="H10" s="17"/>
    </row>
    <row r="11" spans="2:8">
      <c r="B11" s="12"/>
      <c r="C11" s="12" t="s">
        <v>166</v>
      </c>
      <c r="D11" s="17">
        <v>150.5</v>
      </c>
      <c r="E11" s="17">
        <v>97.5</v>
      </c>
      <c r="F11" s="17">
        <v>53.333333333333336</v>
      </c>
      <c r="G11" s="17">
        <v>173</v>
      </c>
      <c r="H11" s="17">
        <v>103.625</v>
      </c>
    </row>
    <row r="12" spans="2:8">
      <c r="B12" s="12"/>
      <c r="C12" s="12" t="s">
        <v>168</v>
      </c>
      <c r="D12" s="18">
        <v>1147500</v>
      </c>
      <c r="E12" s="18">
        <v>555000</v>
      </c>
      <c r="F12" s="18">
        <v>335333.33333333331</v>
      </c>
      <c r="G12" s="18">
        <v>908000</v>
      </c>
      <c r="H12" s="18">
        <v>664875</v>
      </c>
    </row>
    <row r="13" spans="2:8">
      <c r="B13" s="12" t="s">
        <v>163</v>
      </c>
      <c r="C13" s="12"/>
      <c r="D13" s="17"/>
      <c r="E13" s="17"/>
      <c r="F13" s="17"/>
      <c r="G13" s="17"/>
      <c r="H13" s="17"/>
    </row>
    <row r="14" spans="2:8">
      <c r="B14" s="12"/>
      <c r="C14" s="12" t="s">
        <v>166</v>
      </c>
      <c r="D14" s="17">
        <v>39</v>
      </c>
      <c r="E14" s="17">
        <v>127</v>
      </c>
      <c r="F14" s="17" t="s">
        <v>170</v>
      </c>
      <c r="G14" s="17">
        <v>86</v>
      </c>
      <c r="H14" s="17">
        <v>84.5</v>
      </c>
    </row>
    <row r="15" spans="2:8">
      <c r="B15" s="12"/>
      <c r="C15" s="12" t="s">
        <v>168</v>
      </c>
      <c r="D15" s="18">
        <v>180000</v>
      </c>
      <c r="E15" s="18">
        <v>864000</v>
      </c>
      <c r="F15" s="18" t="s">
        <v>170</v>
      </c>
      <c r="G15" s="18">
        <v>495000</v>
      </c>
      <c r="H15" s="18">
        <v>508500</v>
      </c>
    </row>
    <row r="16" spans="2:8">
      <c r="B16" s="12" t="s">
        <v>164</v>
      </c>
      <c r="C16" s="12"/>
      <c r="D16" s="17"/>
      <c r="E16" s="17"/>
      <c r="F16" s="17"/>
      <c r="G16" s="17"/>
      <c r="H16" s="17"/>
    </row>
    <row r="17" spans="2:8">
      <c r="B17" s="12"/>
      <c r="C17" s="12" t="s">
        <v>166</v>
      </c>
      <c r="D17" s="17">
        <v>188</v>
      </c>
      <c r="E17" s="17">
        <v>158</v>
      </c>
      <c r="F17" s="17" t="s">
        <v>170</v>
      </c>
      <c r="G17" s="17">
        <v>151.5</v>
      </c>
      <c r="H17" s="17">
        <v>162.25</v>
      </c>
    </row>
    <row r="18" spans="2:8">
      <c r="B18" s="12"/>
      <c r="C18" s="12" t="s">
        <v>168</v>
      </c>
      <c r="D18" s="18">
        <v>1485000</v>
      </c>
      <c r="E18" s="18">
        <v>990000</v>
      </c>
      <c r="F18" s="18" t="s">
        <v>170</v>
      </c>
      <c r="G18" s="18">
        <v>701500</v>
      </c>
      <c r="H18" s="18">
        <v>969500</v>
      </c>
    </row>
    <row r="19" spans="2:8">
      <c r="B19" s="12" t="s">
        <v>167</v>
      </c>
      <c r="C19" s="12"/>
      <c r="D19" s="17">
        <v>126.2</v>
      </c>
      <c r="E19" s="17">
        <v>112.55555555555556</v>
      </c>
      <c r="F19" s="17">
        <v>97.5</v>
      </c>
      <c r="G19" s="17">
        <v>129.6</v>
      </c>
      <c r="H19" s="17">
        <v>113.77777777777777</v>
      </c>
    </row>
    <row r="20" spans="2:8">
      <c r="B20" s="12" t="s">
        <v>169</v>
      </c>
      <c r="C20" s="12"/>
      <c r="D20" s="18">
        <v>1006200</v>
      </c>
      <c r="E20" s="18">
        <v>680000</v>
      </c>
      <c r="F20" s="18">
        <v>746500</v>
      </c>
      <c r="G20" s="18">
        <v>660200</v>
      </c>
      <c r="H20" s="18">
        <v>756444.4444444445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A9E3-D9C4-4908-B16D-C81E5A95F9EF}">
  <sheetPr codeName="Sheet5"/>
  <dimension ref="B1:J16"/>
  <sheetViews>
    <sheetView workbookViewId="0">
      <selection activeCell="K18" sqref="K18"/>
    </sheetView>
  </sheetViews>
  <sheetFormatPr defaultRowHeight="16.5"/>
  <cols>
    <col min="1" max="1" width="4.125" customWidth="1"/>
    <col min="2" max="2" width="9" bestFit="1" customWidth="1"/>
    <col min="6" max="6" width="4.5" customWidth="1"/>
    <col min="7" max="7" width="10.625" customWidth="1"/>
  </cols>
  <sheetData>
    <row r="1" spans="2:10">
      <c r="B1" s="8" t="s">
        <v>122</v>
      </c>
      <c r="C1" s="8"/>
      <c r="D1" s="8"/>
      <c r="E1" s="8"/>
      <c r="F1" s="9"/>
      <c r="G1" s="8" t="s">
        <v>123</v>
      </c>
      <c r="H1" s="8"/>
      <c r="I1" s="8"/>
      <c r="J1" s="8"/>
    </row>
    <row r="2" spans="2:10">
      <c r="B2" s="1" t="s">
        <v>112</v>
      </c>
      <c r="C2" s="1" t="s">
        <v>113</v>
      </c>
      <c r="D2" s="1" t="s">
        <v>114</v>
      </c>
      <c r="E2" s="1" t="s">
        <v>115</v>
      </c>
      <c r="F2" s="9"/>
      <c r="G2" s="1" t="s">
        <v>112</v>
      </c>
      <c r="H2" s="1" t="s">
        <v>113</v>
      </c>
      <c r="I2" s="1" t="s">
        <v>114</v>
      </c>
      <c r="J2" s="1" t="s">
        <v>115</v>
      </c>
    </row>
    <row r="3" spans="2:10">
      <c r="B3" s="1" t="s">
        <v>116</v>
      </c>
      <c r="C3" s="5">
        <v>86425</v>
      </c>
      <c r="D3" s="5">
        <v>71132</v>
      </c>
      <c r="E3" s="5">
        <v>82134</v>
      </c>
      <c r="G3" s="1" t="s">
        <v>117</v>
      </c>
      <c r="H3" s="5">
        <v>101299</v>
      </c>
      <c r="I3" s="5">
        <v>60294</v>
      </c>
      <c r="J3" s="5">
        <v>76052</v>
      </c>
    </row>
    <row r="4" spans="2:10">
      <c r="B4" s="1" t="s">
        <v>118</v>
      </c>
      <c r="C4" s="5">
        <v>110356</v>
      </c>
      <c r="D4" s="5">
        <v>93421</v>
      </c>
      <c r="E4" s="5">
        <v>119123</v>
      </c>
      <c r="G4" s="1" t="s">
        <v>119</v>
      </c>
      <c r="H4" s="5">
        <v>80067</v>
      </c>
      <c r="I4" s="5">
        <v>62995</v>
      </c>
      <c r="J4" s="5">
        <v>67534</v>
      </c>
    </row>
    <row r="5" spans="2:10">
      <c r="B5" s="1" t="s">
        <v>120</v>
      </c>
      <c r="C5" s="5">
        <v>76324</v>
      </c>
      <c r="D5" s="5">
        <v>84321</v>
      </c>
      <c r="E5" s="5">
        <v>61351</v>
      </c>
      <c r="G5" s="1" t="s">
        <v>116</v>
      </c>
      <c r="H5" s="5">
        <v>117123</v>
      </c>
      <c r="I5" s="5">
        <v>96398</v>
      </c>
      <c r="J5" s="5">
        <v>111308</v>
      </c>
    </row>
    <row r="6" spans="2:10">
      <c r="B6" s="1" t="s">
        <v>117</v>
      </c>
      <c r="C6" s="5">
        <v>112355</v>
      </c>
      <c r="D6" s="5">
        <v>66874</v>
      </c>
      <c r="E6" s="5">
        <v>84352</v>
      </c>
      <c r="G6" s="1" t="s">
        <v>118</v>
      </c>
      <c r="H6" s="5">
        <v>124184</v>
      </c>
      <c r="I6" s="5">
        <v>105126</v>
      </c>
      <c r="J6" s="5">
        <v>134049</v>
      </c>
    </row>
    <row r="7" spans="2:10">
      <c r="B7" s="1" t="s">
        <v>121</v>
      </c>
      <c r="C7" s="5">
        <v>138176</v>
      </c>
      <c r="D7" s="5">
        <v>79652</v>
      </c>
      <c r="E7" s="5">
        <v>97586</v>
      </c>
      <c r="G7" s="1" t="s">
        <v>121</v>
      </c>
      <c r="H7" s="5">
        <v>163849</v>
      </c>
      <c r="I7" s="5">
        <v>94451</v>
      </c>
      <c r="J7" s="5">
        <v>115717</v>
      </c>
    </row>
    <row r="8" spans="2:10">
      <c r="B8" s="9"/>
      <c r="C8" s="10"/>
      <c r="D8" s="10"/>
      <c r="E8" s="10"/>
      <c r="G8" s="9"/>
      <c r="H8" s="9"/>
      <c r="I8" s="9"/>
      <c r="J8" s="9"/>
    </row>
    <row r="9" spans="2:10">
      <c r="B9" s="9"/>
      <c r="C9" s="9"/>
      <c r="D9" s="9"/>
      <c r="E9" s="9"/>
      <c r="F9" s="9"/>
      <c r="G9" s="9"/>
      <c r="H9" s="9"/>
      <c r="I9" s="9"/>
      <c r="J9" s="9"/>
    </row>
    <row r="10" spans="2:10">
      <c r="B10" s="8" t="s">
        <v>124</v>
      </c>
      <c r="C10" s="8"/>
      <c r="D10" s="8"/>
      <c r="E10" s="8"/>
      <c r="F10" s="9"/>
      <c r="G10" s="9"/>
      <c r="H10" s="9"/>
      <c r="I10" s="9"/>
      <c r="J10" s="9"/>
    </row>
    <row r="11" spans="2:10">
      <c r="B11" s="1" t="s">
        <v>112</v>
      </c>
      <c r="C11" s="1" t="s">
        <v>113</v>
      </c>
      <c r="D11" s="1" t="s">
        <v>114</v>
      </c>
      <c r="E11" s="1" t="s">
        <v>115</v>
      </c>
      <c r="F11" s="9"/>
      <c r="G11" s="9"/>
      <c r="H11" s="9"/>
      <c r="I11" s="9"/>
      <c r="J11" s="9"/>
    </row>
    <row r="12" spans="2:10">
      <c r="B12" s="1" t="s">
        <v>121</v>
      </c>
      <c r="C12" s="21">
        <v>151012.5</v>
      </c>
      <c r="D12" s="21">
        <v>87051.5</v>
      </c>
      <c r="E12" s="21">
        <v>106651.5</v>
      </c>
      <c r="F12" s="9"/>
      <c r="G12" s="9"/>
      <c r="H12" s="9"/>
      <c r="I12" s="9"/>
      <c r="J12" s="9"/>
    </row>
    <row r="13" spans="2:10">
      <c r="B13" s="1" t="s">
        <v>116</v>
      </c>
      <c r="C13" s="21">
        <v>101774</v>
      </c>
      <c r="D13" s="21">
        <v>83765</v>
      </c>
      <c r="E13" s="21">
        <v>96721</v>
      </c>
      <c r="F13" s="9"/>
      <c r="G13" s="9"/>
      <c r="H13" s="9"/>
      <c r="I13" s="9"/>
      <c r="J13" s="9"/>
    </row>
    <row r="14" spans="2:10">
      <c r="B14" s="1" t="s">
        <v>117</v>
      </c>
      <c r="C14" s="21">
        <v>106827</v>
      </c>
      <c r="D14" s="21">
        <v>63584</v>
      </c>
      <c r="E14" s="21">
        <v>80202</v>
      </c>
      <c r="F14" s="9"/>
      <c r="G14" s="9"/>
      <c r="H14" s="9"/>
      <c r="I14" s="9"/>
      <c r="J14" s="9"/>
    </row>
    <row r="15" spans="2:10">
      <c r="B15" s="1" t="s">
        <v>120</v>
      </c>
      <c r="C15" s="21">
        <v>76324</v>
      </c>
      <c r="D15" s="21">
        <v>84321</v>
      </c>
      <c r="E15" s="21">
        <v>61351</v>
      </c>
      <c r="F15" s="9"/>
    </row>
    <row r="16" spans="2:10">
      <c r="B16" s="1" t="s">
        <v>118</v>
      </c>
      <c r="C16" s="21">
        <v>117270</v>
      </c>
      <c r="D16" s="21">
        <v>99273.5</v>
      </c>
      <c r="E16" s="21">
        <v>126586</v>
      </c>
    </row>
  </sheetData>
  <dataConsolidate function="average" topLabels="1">
    <dataRefs count="2">
      <dataRef ref="B2:E7" sheet="분석작업-2"/>
      <dataRef ref="G2:J7" sheet="분석작업-2"/>
    </dataRefs>
  </dataConsolidate>
  <phoneticPr fontId="7" type="noConversion"/>
  <dataValidations count="1">
    <dataValidation type="list" allowBlank="1" showInputMessage="1" promptTitle="지역선택" prompt="목록에 없는 지역은 직접 입력하세요." sqref="B3:B7 G3:G7 B12:B16" xr:uid="{13D9DF55-44B1-4397-BD91-324AB567411A}">
      <formula1>"서울,대전,부산,광주,제주"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9260-94D9-4D65-A554-DAFDFA07BB2B}">
  <sheetPr codeName="Sheet6"/>
  <dimension ref="A2:G14"/>
  <sheetViews>
    <sheetView workbookViewId="0">
      <selection activeCell="Q20" sqref="Q20"/>
    </sheetView>
  </sheetViews>
  <sheetFormatPr defaultRowHeight="16.5"/>
  <cols>
    <col min="1" max="1" width="11" bestFit="1" customWidth="1"/>
    <col min="2" max="2" width="8.625" customWidth="1"/>
    <col min="3" max="3" width="10.75" customWidth="1"/>
    <col min="6" max="6" width="7.875" customWidth="1"/>
    <col min="7" max="7" width="11.625" customWidth="1"/>
  </cols>
  <sheetData>
    <row r="2" spans="1:7">
      <c r="A2" t="s">
        <v>125</v>
      </c>
      <c r="E2" t="s">
        <v>126</v>
      </c>
    </row>
    <row r="3" spans="1:7">
      <c r="A3" s="1" t="s">
        <v>127</v>
      </c>
      <c r="B3" s="1" t="s">
        <v>128</v>
      </c>
      <c r="C3" s="1" t="s">
        <v>129</v>
      </c>
      <c r="E3" s="1" t="s">
        <v>127</v>
      </c>
      <c r="F3" s="1" t="s">
        <v>128</v>
      </c>
      <c r="G3" s="1" t="s">
        <v>129</v>
      </c>
    </row>
    <row r="4" spans="1:7">
      <c r="A4" s="1" t="s">
        <v>130</v>
      </c>
      <c r="B4" s="11">
        <v>17</v>
      </c>
      <c r="C4" s="7">
        <v>690000</v>
      </c>
      <c r="E4" s="1" t="s">
        <v>130</v>
      </c>
      <c r="F4" s="11">
        <v>17</v>
      </c>
      <c r="G4" s="7">
        <v>2190000</v>
      </c>
    </row>
    <row r="5" spans="1:7">
      <c r="A5" s="1" t="s">
        <v>131</v>
      </c>
      <c r="B5" s="11">
        <v>5</v>
      </c>
      <c r="C5" s="7">
        <v>4500000</v>
      </c>
      <c r="E5" s="1" t="s">
        <v>131</v>
      </c>
      <c r="F5" s="11">
        <v>5</v>
      </c>
      <c r="G5" s="7">
        <v>4750000</v>
      </c>
    </row>
    <row r="6" spans="1:7">
      <c r="A6" s="1" t="s">
        <v>132</v>
      </c>
      <c r="B6" s="11">
        <v>12</v>
      </c>
      <c r="C6" s="7">
        <v>150000</v>
      </c>
      <c r="E6" s="1" t="s">
        <v>132</v>
      </c>
      <c r="F6" s="11">
        <v>12</v>
      </c>
      <c r="G6" s="7">
        <v>1540000</v>
      </c>
    </row>
    <row r="7" spans="1:7">
      <c r="A7" s="1" t="s">
        <v>133</v>
      </c>
      <c r="B7" s="11">
        <v>12</v>
      </c>
      <c r="C7" s="7">
        <v>1700000</v>
      </c>
      <c r="E7" s="1" t="s">
        <v>133</v>
      </c>
      <c r="F7" s="11">
        <v>12</v>
      </c>
      <c r="G7" s="7">
        <v>350000</v>
      </c>
    </row>
    <row r="9" spans="1:7">
      <c r="A9" t="s">
        <v>134</v>
      </c>
      <c r="E9" t="s">
        <v>135</v>
      </c>
    </row>
    <row r="10" spans="1:7">
      <c r="A10" s="1" t="s">
        <v>127</v>
      </c>
      <c r="B10" s="1" t="s">
        <v>128</v>
      </c>
      <c r="C10" s="1" t="s">
        <v>129</v>
      </c>
      <c r="E10" s="1" t="s">
        <v>127</v>
      </c>
      <c r="F10" s="1" t="s">
        <v>128</v>
      </c>
      <c r="G10" s="1" t="s">
        <v>129</v>
      </c>
    </row>
    <row r="11" spans="1:7">
      <c r="A11" s="1" t="s">
        <v>130</v>
      </c>
      <c r="B11" s="11">
        <v>17</v>
      </c>
      <c r="C11" s="7">
        <v>1500000</v>
      </c>
      <c r="E11" s="1" t="s">
        <v>130</v>
      </c>
      <c r="F11" s="11">
        <v>17</v>
      </c>
      <c r="G11" s="7">
        <v>1560000</v>
      </c>
    </row>
    <row r="12" spans="1:7">
      <c r="A12" s="1" t="s">
        <v>131</v>
      </c>
      <c r="B12" s="11">
        <v>5</v>
      </c>
      <c r="C12" s="7">
        <v>8510000</v>
      </c>
      <c r="E12" s="1" t="s">
        <v>131</v>
      </c>
      <c r="F12" s="11">
        <v>5</v>
      </c>
      <c r="G12" s="7">
        <v>2170000</v>
      </c>
    </row>
    <row r="13" spans="1:7">
      <c r="A13" s="1" t="s">
        <v>132</v>
      </c>
      <c r="B13" s="11">
        <v>12</v>
      </c>
      <c r="C13" s="7">
        <v>1300000</v>
      </c>
      <c r="E13" s="1" t="s">
        <v>132</v>
      </c>
      <c r="F13" s="11">
        <v>12</v>
      </c>
      <c r="G13" s="7">
        <v>590000</v>
      </c>
    </row>
    <row r="14" spans="1:7">
      <c r="A14" s="1" t="s">
        <v>133</v>
      </c>
      <c r="B14" s="11">
        <v>12</v>
      </c>
      <c r="C14" s="7">
        <v>3560000</v>
      </c>
      <c r="E14" s="1" t="s">
        <v>133</v>
      </c>
      <c r="F14" s="11">
        <v>12</v>
      </c>
      <c r="G14" s="7">
        <v>630000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0CA-F5A9-4F90-9087-CA17484D84E6}">
  <sheetPr codeName="Sheet7"/>
  <dimension ref="A2:I29"/>
  <sheetViews>
    <sheetView workbookViewId="0">
      <selection activeCell="N1" sqref="N1"/>
    </sheetView>
  </sheetViews>
  <sheetFormatPr defaultRowHeight="16.5"/>
  <cols>
    <col min="3" max="3" width="11.125" bestFit="1" customWidth="1"/>
    <col min="4" max="4" width="9" bestFit="1" customWidth="1"/>
    <col min="9" max="9" width="10.875" bestFit="1" customWidth="1"/>
    <col min="10" max="10" width="1.625" customWidth="1"/>
    <col min="11" max="12" width="6.375" customWidth="1"/>
  </cols>
  <sheetData>
    <row r="2" spans="1:9">
      <c r="A2" s="1" t="s">
        <v>0</v>
      </c>
      <c r="B2" s="1" t="s">
        <v>1</v>
      </c>
      <c r="C2" s="1" t="s">
        <v>4</v>
      </c>
      <c r="D2" s="1" t="s">
        <v>87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1" t="s">
        <v>11</v>
      </c>
      <c r="B3" s="2" t="s">
        <v>12</v>
      </c>
      <c r="C3" s="3">
        <v>44400</v>
      </c>
      <c r="D3" s="25">
        <v>3</v>
      </c>
      <c r="E3" s="1" t="s">
        <v>15</v>
      </c>
      <c r="F3" s="4">
        <v>0.1</v>
      </c>
      <c r="G3" s="1" t="s">
        <v>16</v>
      </c>
      <c r="H3" s="1">
        <v>84</v>
      </c>
      <c r="I3" s="5">
        <v>495000</v>
      </c>
    </row>
    <row r="4" spans="1:9">
      <c r="A4" s="1" t="s">
        <v>17</v>
      </c>
      <c r="B4" s="2" t="s">
        <v>18</v>
      </c>
      <c r="C4" s="3">
        <v>44336</v>
      </c>
      <c r="D4" s="25">
        <v>4</v>
      </c>
      <c r="E4" s="1" t="s">
        <v>21</v>
      </c>
      <c r="F4" s="4">
        <v>0.1</v>
      </c>
      <c r="G4" s="1" t="s">
        <v>16</v>
      </c>
      <c r="H4" s="1">
        <v>103</v>
      </c>
      <c r="I4" s="5">
        <v>1071000</v>
      </c>
    </row>
    <row r="5" spans="1:9">
      <c r="A5" s="1" t="s">
        <v>22</v>
      </c>
      <c r="B5" s="2" t="s">
        <v>23</v>
      </c>
      <c r="C5" s="3">
        <v>44304</v>
      </c>
      <c r="D5" s="25">
        <v>4</v>
      </c>
      <c r="E5" s="1" t="s">
        <v>25</v>
      </c>
      <c r="F5" s="4" t="s">
        <v>26</v>
      </c>
      <c r="G5" s="1" t="s">
        <v>16</v>
      </c>
      <c r="H5" s="1">
        <v>109</v>
      </c>
      <c r="I5" s="5">
        <v>714000</v>
      </c>
    </row>
    <row r="6" spans="1:9">
      <c r="A6" s="1" t="s">
        <v>27</v>
      </c>
      <c r="B6" s="2" t="s">
        <v>28</v>
      </c>
      <c r="C6" s="3">
        <v>44434</v>
      </c>
      <c r="D6" s="25">
        <v>5</v>
      </c>
      <c r="E6" s="1" t="s">
        <v>25</v>
      </c>
      <c r="F6" s="4" t="s">
        <v>26</v>
      </c>
      <c r="G6" s="1" t="s">
        <v>30</v>
      </c>
      <c r="H6" s="1">
        <v>158</v>
      </c>
      <c r="I6" s="5">
        <v>990000</v>
      </c>
    </row>
    <row r="7" spans="1:9">
      <c r="A7" s="1" t="s">
        <v>31</v>
      </c>
      <c r="B7" s="2" t="s">
        <v>32</v>
      </c>
      <c r="C7" s="3">
        <v>44356</v>
      </c>
      <c r="D7" s="25">
        <v>2</v>
      </c>
      <c r="E7" s="1" t="s">
        <v>34</v>
      </c>
      <c r="F7" s="4">
        <v>0.2</v>
      </c>
      <c r="G7" s="1" t="s">
        <v>16</v>
      </c>
      <c r="H7" s="1">
        <v>57</v>
      </c>
      <c r="I7" s="5">
        <v>428000</v>
      </c>
    </row>
    <row r="8" spans="1:9">
      <c r="A8" s="1" t="s">
        <v>35</v>
      </c>
      <c r="B8" s="2" t="s">
        <v>36</v>
      </c>
      <c r="C8" s="3">
        <v>44366</v>
      </c>
      <c r="D8" s="25">
        <v>6</v>
      </c>
      <c r="E8" s="1" t="s">
        <v>25</v>
      </c>
      <c r="F8" s="4">
        <v>0.1</v>
      </c>
      <c r="G8" s="1" t="s">
        <v>16</v>
      </c>
      <c r="H8" s="1">
        <v>152</v>
      </c>
      <c r="I8" s="5">
        <v>990000</v>
      </c>
    </row>
    <row r="9" spans="1:9">
      <c r="A9" s="1" t="s">
        <v>37</v>
      </c>
      <c r="B9" s="2" t="s">
        <v>38</v>
      </c>
      <c r="C9" s="3">
        <v>44363</v>
      </c>
      <c r="D9" s="25">
        <v>3</v>
      </c>
      <c r="E9" s="1" t="s">
        <v>21</v>
      </c>
      <c r="F9" s="4" t="s">
        <v>26</v>
      </c>
      <c r="G9" s="1" t="s">
        <v>30</v>
      </c>
      <c r="H9" s="1">
        <v>82</v>
      </c>
      <c r="I9" s="5">
        <v>810000</v>
      </c>
    </row>
    <row r="10" spans="1:9">
      <c r="A10" s="1" t="s">
        <v>39</v>
      </c>
      <c r="B10" s="2" t="s">
        <v>40</v>
      </c>
      <c r="C10" s="3">
        <v>44353</v>
      </c>
      <c r="D10" s="25">
        <v>1</v>
      </c>
      <c r="E10" s="1" t="s">
        <v>25</v>
      </c>
      <c r="F10" s="4">
        <v>0.1</v>
      </c>
      <c r="G10" s="1" t="s">
        <v>16</v>
      </c>
      <c r="H10" s="1">
        <v>43</v>
      </c>
      <c r="I10" s="5">
        <v>120000</v>
      </c>
    </row>
    <row r="11" spans="1:9">
      <c r="A11" s="1" t="s">
        <v>42</v>
      </c>
      <c r="B11" s="2" t="s">
        <v>43</v>
      </c>
      <c r="C11" s="3">
        <v>44336</v>
      </c>
      <c r="D11" s="25">
        <v>2</v>
      </c>
      <c r="E11" s="1" t="s">
        <v>25</v>
      </c>
      <c r="F11" s="4" t="s">
        <v>26</v>
      </c>
      <c r="G11" s="1" t="s">
        <v>30</v>
      </c>
      <c r="H11" s="1">
        <v>63</v>
      </c>
      <c r="I11" s="5">
        <v>342000</v>
      </c>
    </row>
    <row r="12" spans="1:9">
      <c r="A12" s="1" t="s">
        <v>44</v>
      </c>
      <c r="B12" s="2" t="s">
        <v>45</v>
      </c>
      <c r="C12" s="3">
        <v>44364</v>
      </c>
      <c r="D12" s="25">
        <v>7</v>
      </c>
      <c r="E12" s="1" t="s">
        <v>15</v>
      </c>
      <c r="F12" s="4" t="s">
        <v>26</v>
      </c>
      <c r="G12" s="1" t="s">
        <v>47</v>
      </c>
      <c r="H12" s="1">
        <v>173</v>
      </c>
      <c r="I12" s="5">
        <v>908000</v>
      </c>
    </row>
    <row r="13" spans="1:9">
      <c r="A13" s="1" t="s">
        <v>48</v>
      </c>
      <c r="B13" s="2" t="s">
        <v>49</v>
      </c>
      <c r="C13" s="3">
        <v>44308</v>
      </c>
      <c r="D13" s="25">
        <v>6</v>
      </c>
      <c r="E13" s="1" t="s">
        <v>25</v>
      </c>
      <c r="F13" s="4">
        <v>0.1</v>
      </c>
      <c r="G13" s="1" t="s">
        <v>16</v>
      </c>
      <c r="H13" s="1">
        <v>151</v>
      </c>
      <c r="I13" s="5">
        <v>990000</v>
      </c>
    </row>
    <row r="14" spans="1:9">
      <c r="A14" s="1" t="s">
        <v>50</v>
      </c>
      <c r="B14" s="2" t="s">
        <v>51</v>
      </c>
      <c r="C14" s="3">
        <v>44402</v>
      </c>
      <c r="D14" s="25">
        <v>3</v>
      </c>
      <c r="E14" s="1" t="s">
        <v>15</v>
      </c>
      <c r="F14" s="4">
        <v>0.1</v>
      </c>
      <c r="G14" s="1" t="s">
        <v>30</v>
      </c>
      <c r="H14" s="1">
        <v>88</v>
      </c>
      <c r="I14" s="5">
        <v>495000</v>
      </c>
    </row>
    <row r="15" spans="1:9">
      <c r="A15" s="1" t="s">
        <v>52</v>
      </c>
      <c r="B15" s="2" t="s">
        <v>53</v>
      </c>
      <c r="C15" s="3">
        <v>44299</v>
      </c>
      <c r="D15" s="25">
        <v>5</v>
      </c>
      <c r="E15" s="1" t="s">
        <v>34</v>
      </c>
      <c r="F15" s="4">
        <v>0.1</v>
      </c>
      <c r="G15" s="1" t="s">
        <v>47</v>
      </c>
      <c r="H15" s="1">
        <v>133</v>
      </c>
      <c r="I15" s="5">
        <v>1080000</v>
      </c>
    </row>
    <row r="16" spans="1:9">
      <c r="A16" s="1" t="s">
        <v>55</v>
      </c>
      <c r="B16" s="2" t="s">
        <v>56</v>
      </c>
      <c r="C16" s="3">
        <v>44357</v>
      </c>
      <c r="D16" s="25">
        <v>1</v>
      </c>
      <c r="E16" s="1" t="s">
        <v>34</v>
      </c>
      <c r="F16" s="4">
        <v>0.1</v>
      </c>
      <c r="G16" s="1" t="s">
        <v>30</v>
      </c>
      <c r="H16" s="1">
        <v>39</v>
      </c>
      <c r="I16" s="5">
        <v>150000</v>
      </c>
    </row>
    <row r="17" spans="1:9">
      <c r="A17" s="1" t="s">
        <v>57</v>
      </c>
      <c r="B17" s="2" t="s">
        <v>58</v>
      </c>
      <c r="C17" s="3">
        <v>44391</v>
      </c>
      <c r="D17" s="25">
        <v>1</v>
      </c>
      <c r="E17" s="1" t="s">
        <v>21</v>
      </c>
      <c r="F17" s="4">
        <v>0.1</v>
      </c>
      <c r="G17" s="1" t="s">
        <v>47</v>
      </c>
      <c r="H17" s="1">
        <v>39</v>
      </c>
      <c r="I17" s="5">
        <v>180000</v>
      </c>
    </row>
    <row r="18" spans="1:9">
      <c r="A18" s="1" t="s">
        <v>59</v>
      </c>
      <c r="B18" s="2" t="s">
        <v>60</v>
      </c>
      <c r="C18" s="3">
        <v>44324</v>
      </c>
      <c r="D18" s="25">
        <v>1</v>
      </c>
      <c r="E18" s="1" t="s">
        <v>25</v>
      </c>
      <c r="F18" s="4">
        <v>0.1</v>
      </c>
      <c r="G18" s="1" t="s">
        <v>30</v>
      </c>
      <c r="H18" s="1">
        <v>36</v>
      </c>
      <c r="I18" s="5">
        <v>120000</v>
      </c>
    </row>
    <row r="19" spans="1:9">
      <c r="A19" s="1" t="s">
        <v>61</v>
      </c>
      <c r="B19" s="2" t="s">
        <v>62</v>
      </c>
      <c r="C19" s="3">
        <v>44374</v>
      </c>
      <c r="D19" s="25">
        <v>9</v>
      </c>
      <c r="E19" s="1" t="s">
        <v>21</v>
      </c>
      <c r="F19" s="4">
        <v>0.1</v>
      </c>
      <c r="G19" s="1" t="s">
        <v>16</v>
      </c>
      <c r="H19" s="1">
        <v>219</v>
      </c>
      <c r="I19" s="5">
        <v>1485000</v>
      </c>
    </row>
    <row r="20" spans="1:9">
      <c r="A20" s="1" t="s">
        <v>64</v>
      </c>
      <c r="B20" s="2" t="s">
        <v>65</v>
      </c>
      <c r="C20" s="3">
        <v>44289</v>
      </c>
      <c r="D20" s="25">
        <v>7</v>
      </c>
      <c r="E20" s="1" t="s">
        <v>25</v>
      </c>
      <c r="F20" s="4">
        <v>0.1</v>
      </c>
      <c r="G20" s="1" t="s">
        <v>30</v>
      </c>
      <c r="H20" s="1">
        <v>174</v>
      </c>
      <c r="I20" s="5">
        <v>990000</v>
      </c>
    </row>
    <row r="21" spans="1:9">
      <c r="A21" s="1" t="s">
        <v>66</v>
      </c>
      <c r="B21" s="2" t="s">
        <v>67</v>
      </c>
      <c r="C21" s="3">
        <v>44409</v>
      </c>
      <c r="D21" s="25">
        <v>9</v>
      </c>
      <c r="E21" s="1" t="s">
        <v>15</v>
      </c>
      <c r="F21" s="4">
        <v>0.1</v>
      </c>
      <c r="G21" s="1" t="s">
        <v>30</v>
      </c>
      <c r="H21" s="1">
        <v>218</v>
      </c>
      <c r="I21" s="5">
        <v>908000</v>
      </c>
    </row>
    <row r="22" spans="1:9">
      <c r="A22" s="1" t="s">
        <v>68</v>
      </c>
      <c r="B22" s="2" t="s">
        <v>69</v>
      </c>
      <c r="C22" s="3">
        <v>44295</v>
      </c>
      <c r="D22" s="25">
        <v>3</v>
      </c>
      <c r="E22" s="1" t="s">
        <v>34</v>
      </c>
      <c r="F22" s="4">
        <v>0.1</v>
      </c>
      <c r="G22" s="1" t="s">
        <v>47</v>
      </c>
      <c r="H22" s="1">
        <v>90</v>
      </c>
      <c r="I22" s="5">
        <v>675000</v>
      </c>
    </row>
    <row r="23" spans="1:9">
      <c r="A23" s="1" t="s">
        <v>70</v>
      </c>
      <c r="B23" s="2" t="s">
        <v>71</v>
      </c>
      <c r="C23" s="3">
        <v>44307</v>
      </c>
      <c r="D23" s="25">
        <v>5</v>
      </c>
      <c r="E23" s="1" t="s">
        <v>34</v>
      </c>
      <c r="F23" s="4" t="s">
        <v>26</v>
      </c>
      <c r="G23" s="1" t="s">
        <v>47</v>
      </c>
      <c r="H23" s="1">
        <v>132</v>
      </c>
      <c r="I23" s="5">
        <v>1080000</v>
      </c>
    </row>
    <row r="24" spans="1:9">
      <c r="A24" s="1" t="s">
        <v>72</v>
      </c>
      <c r="B24" s="2" t="s">
        <v>73</v>
      </c>
      <c r="C24" s="3">
        <v>44420</v>
      </c>
      <c r="D24" s="25">
        <v>7</v>
      </c>
      <c r="E24" s="1" t="s">
        <v>21</v>
      </c>
      <c r="F24" s="4">
        <v>0.1</v>
      </c>
      <c r="G24" s="1" t="s">
        <v>47</v>
      </c>
      <c r="H24" s="1">
        <v>188</v>
      </c>
      <c r="I24" s="5">
        <v>1485000</v>
      </c>
    </row>
    <row r="25" spans="1:9">
      <c r="A25" s="1" t="s">
        <v>74</v>
      </c>
      <c r="B25" s="2" t="s">
        <v>75</v>
      </c>
      <c r="C25" s="3">
        <v>44385</v>
      </c>
      <c r="D25" s="25">
        <v>5</v>
      </c>
      <c r="E25" s="1" t="s">
        <v>25</v>
      </c>
      <c r="F25" s="4">
        <v>0.1</v>
      </c>
      <c r="G25" s="1" t="s">
        <v>30</v>
      </c>
      <c r="H25" s="1">
        <v>127</v>
      </c>
      <c r="I25" s="5">
        <v>864000</v>
      </c>
    </row>
    <row r="26" spans="1:9">
      <c r="A26" s="1" t="s">
        <v>76</v>
      </c>
      <c r="B26" s="2" t="s">
        <v>77</v>
      </c>
      <c r="C26" s="3">
        <v>44432</v>
      </c>
      <c r="D26" s="25">
        <v>3</v>
      </c>
      <c r="E26" s="1" t="s">
        <v>15</v>
      </c>
      <c r="F26" s="4">
        <v>0.1</v>
      </c>
      <c r="G26" s="1" t="s">
        <v>47</v>
      </c>
      <c r="H26" s="1">
        <v>85</v>
      </c>
      <c r="I26" s="5">
        <v>495000</v>
      </c>
    </row>
    <row r="27" spans="1:9">
      <c r="A27" s="1" t="s">
        <v>78</v>
      </c>
      <c r="B27" s="2" t="s">
        <v>79</v>
      </c>
      <c r="C27" s="3">
        <v>44334</v>
      </c>
      <c r="D27" s="25">
        <v>6</v>
      </c>
      <c r="E27" s="1" t="s">
        <v>34</v>
      </c>
      <c r="F27" s="4" t="s">
        <v>26</v>
      </c>
      <c r="G27" s="1" t="s">
        <v>30</v>
      </c>
      <c r="H27" s="1">
        <v>153</v>
      </c>
      <c r="I27" s="5">
        <v>1238000</v>
      </c>
    </row>
    <row r="28" spans="1:9">
      <c r="A28" s="1" t="s">
        <v>80</v>
      </c>
      <c r="B28" s="2" t="s">
        <v>81</v>
      </c>
      <c r="C28" s="3">
        <v>44317</v>
      </c>
      <c r="D28" s="25">
        <v>4</v>
      </c>
      <c r="E28" s="1" t="s">
        <v>34</v>
      </c>
      <c r="F28" s="4">
        <v>0.1</v>
      </c>
      <c r="G28" s="1" t="s">
        <v>16</v>
      </c>
      <c r="H28" s="1">
        <v>112</v>
      </c>
      <c r="I28" s="5">
        <v>893000</v>
      </c>
    </row>
    <row r="29" spans="1:9">
      <c r="A29" s="1" t="s">
        <v>82</v>
      </c>
      <c r="B29" s="2" t="s">
        <v>83</v>
      </c>
      <c r="C29" s="3">
        <v>44350</v>
      </c>
      <c r="D29" s="25">
        <v>2</v>
      </c>
      <c r="E29" s="1" t="s">
        <v>34</v>
      </c>
      <c r="F29" s="4" t="s">
        <v>26</v>
      </c>
      <c r="G29" s="1" t="s">
        <v>16</v>
      </c>
      <c r="H29" s="1">
        <v>64</v>
      </c>
      <c r="I29" s="5">
        <v>428000</v>
      </c>
    </row>
  </sheetData>
  <phoneticPr fontId="2" type="noConversion"/>
  <conditionalFormatting sqref="I3:I29">
    <cfRule type="colorScale" priority="2">
      <colorScale>
        <cfvo type="min"/>
        <cfvo type="percent" val="50"/>
        <cfvo type="max"/>
        <color rgb="FF0070C0"/>
        <color theme="0"/>
        <color rgb="FFFF0000"/>
      </colorScale>
    </cfRule>
    <cfRule type="colorScale" priority="1">
      <colorScale>
        <cfvo type="min"/>
        <cfvo type="percent" val="50"/>
        <cfvo type="max"/>
        <color rgb="FF0070C0"/>
        <color theme="0"/>
        <color rgb="FFFF0000"/>
      </colorScale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서식적용">
                <anchor moveWithCells="1" sizeWithCells="1">
                  <from>
                    <xdr:col>10</xdr:col>
                    <xdr:colOff>0</xdr:colOff>
                    <xdr:row>1</xdr:row>
                    <xdr:rowOff>0</xdr:rowOff>
                  </from>
                  <to>
                    <xdr:col>12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Button 2">
              <controlPr defaultSize="0" print="0" autoFill="0" autoPict="0" macro="[0]!그래프보기">
                <anchor moveWithCells="1" sizeWithCells="1">
                  <from>
                    <xdr:col>10</xdr:col>
                    <xdr:colOff>0</xdr:colOff>
                    <xdr:row>4</xdr:row>
                    <xdr:rowOff>0</xdr:rowOff>
                  </from>
                  <to>
                    <xdr:col>12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CA7-68BB-4434-B57D-9C49AB9B79E5}">
  <sheetPr codeName="Sheet1"/>
  <dimension ref="B2:I15"/>
  <sheetViews>
    <sheetView workbookViewId="0">
      <selection activeCell="F8" sqref="B8:F8"/>
    </sheetView>
  </sheetViews>
  <sheetFormatPr defaultRowHeight="16.5"/>
  <cols>
    <col min="1" max="1" width="3.375" customWidth="1"/>
    <col min="2" max="2" width="7.125" bestFit="1" customWidth="1"/>
    <col min="3" max="3" width="6.75" bestFit="1" customWidth="1"/>
    <col min="4" max="4" width="9" bestFit="1" customWidth="1"/>
    <col min="5" max="5" width="16.125" bestFit="1" customWidth="1"/>
    <col min="6" max="6" width="8.375" bestFit="1" customWidth="1"/>
    <col min="7" max="7" width="2.5" customWidth="1"/>
    <col min="8" max="8" width="11" bestFit="1" customWidth="1"/>
    <col min="9" max="9" width="8.375" bestFit="1" customWidth="1"/>
  </cols>
  <sheetData>
    <row r="2" spans="2:9">
      <c r="B2" s="12"/>
      <c r="C2" s="12"/>
      <c r="D2" s="12"/>
      <c r="E2" s="12"/>
    </row>
    <row r="3" spans="2:9">
      <c r="B3" s="12"/>
      <c r="C3" s="12"/>
      <c r="D3" s="12"/>
      <c r="E3" s="12"/>
    </row>
    <row r="4" spans="2:9">
      <c r="B4" t="s">
        <v>85</v>
      </c>
      <c r="C4" s="12"/>
      <c r="D4" s="13"/>
      <c r="E4" s="12"/>
    </row>
    <row r="5" spans="2:9">
      <c r="B5" s="1" t="s">
        <v>143</v>
      </c>
      <c r="C5" s="1" t="s">
        <v>144</v>
      </c>
      <c r="D5" s="1" t="s">
        <v>145</v>
      </c>
      <c r="E5" s="1" t="s">
        <v>146</v>
      </c>
      <c r="F5" s="1" t="s">
        <v>147</v>
      </c>
      <c r="H5" s="1" t="s">
        <v>145</v>
      </c>
      <c r="I5" s="1" t="s">
        <v>148</v>
      </c>
    </row>
    <row r="6" spans="2:9">
      <c r="B6" s="1" t="s">
        <v>136</v>
      </c>
      <c r="C6" s="5" t="s">
        <v>137</v>
      </c>
      <c r="D6" s="4" t="s">
        <v>138</v>
      </c>
      <c r="E6" s="14" t="s">
        <v>139</v>
      </c>
      <c r="F6" s="5">
        <v>45000</v>
      </c>
      <c r="H6" s="4" t="s">
        <v>138</v>
      </c>
      <c r="I6" s="15">
        <v>45000</v>
      </c>
    </row>
    <row r="7" spans="2:9">
      <c r="B7" s="1" t="s">
        <v>140</v>
      </c>
      <c r="C7" s="5" t="s">
        <v>149</v>
      </c>
      <c r="D7" s="4" t="s">
        <v>141</v>
      </c>
      <c r="E7" s="14" t="s">
        <v>142</v>
      </c>
      <c r="F7" s="5">
        <v>64000</v>
      </c>
      <c r="H7" s="4" t="s">
        <v>141</v>
      </c>
      <c r="I7" s="5">
        <v>32000</v>
      </c>
    </row>
    <row r="8" spans="2:9">
      <c r="B8" s="1"/>
      <c r="C8" s="5"/>
      <c r="D8" s="1"/>
      <c r="E8" s="1"/>
      <c r="F8" s="5"/>
      <c r="H8" s="4" t="s">
        <v>150</v>
      </c>
      <c r="I8" s="5">
        <v>33000</v>
      </c>
    </row>
    <row r="9" spans="2:9">
      <c r="B9" s="1"/>
      <c r="C9" s="5"/>
      <c r="D9" s="1"/>
      <c r="E9" s="1"/>
      <c r="F9" s="5"/>
      <c r="H9" s="4" t="s">
        <v>151</v>
      </c>
      <c r="I9" s="5">
        <v>36000</v>
      </c>
    </row>
    <row r="10" spans="2:9">
      <c r="B10" s="1"/>
      <c r="C10" s="5"/>
      <c r="D10" s="1"/>
      <c r="E10" s="1"/>
      <c r="F10" s="5"/>
      <c r="H10" s="4" t="s">
        <v>152</v>
      </c>
      <c r="I10" s="5">
        <v>41000</v>
      </c>
    </row>
    <row r="11" spans="2:9">
      <c r="B11" s="1"/>
      <c r="C11" s="5"/>
      <c r="D11" s="1"/>
      <c r="E11" s="1"/>
      <c r="F11" s="5"/>
      <c r="H11" s="4" t="s">
        <v>138</v>
      </c>
      <c r="I11" s="15">
        <v>48000</v>
      </c>
    </row>
    <row r="12" spans="2:9">
      <c r="B12" s="1"/>
      <c r="C12" s="5"/>
      <c r="D12" s="1"/>
      <c r="E12" s="1"/>
      <c r="F12" s="5"/>
    </row>
    <row r="13" spans="2:9">
      <c r="B13" s="1"/>
      <c r="C13" s="5"/>
      <c r="D13" s="1"/>
      <c r="E13" s="1"/>
      <c r="F13" s="5"/>
    </row>
    <row r="14" spans="2:9">
      <c r="B14" s="1"/>
      <c r="C14" s="5"/>
      <c r="D14" s="1"/>
      <c r="E14" s="1"/>
      <c r="F14" s="5"/>
    </row>
    <row r="15" spans="2:9">
      <c r="B15" s="1"/>
      <c r="C15" s="5"/>
      <c r="D15" s="1"/>
      <c r="E15" s="1"/>
      <c r="F15" s="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입원">
          <controlPr defaultSize="0" autoLine="0" r:id="rId4">
            <anchor moveWithCells="1">
              <from>
                <xdr:col>4</xdr:col>
                <xdr:colOff>742950</xdr:colOff>
                <xdr:row>1</xdr:row>
                <xdr:rowOff>0</xdr:rowOff>
              </from>
              <to>
                <xdr:col>5</xdr:col>
                <xdr:colOff>628650</xdr:colOff>
                <xdr:row>3</xdr:row>
                <xdr:rowOff>19050</xdr:rowOff>
              </to>
            </anchor>
          </controlPr>
        </control>
      </mc:Choice>
      <mc:Fallback>
        <control shapeId="1025" r:id="rId3" name="cmd입원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078DC4-D98A-4DAE-A04D-43DBB225F6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User</cp:lastModifiedBy>
  <cp:lastPrinted>2026-08-19T11:39:29Z</cp:lastPrinted>
  <dcterms:created xsi:type="dcterms:W3CDTF">2023-07-14T11:40:39Z</dcterms:created>
  <dcterms:modified xsi:type="dcterms:W3CDTF">2026-08-19T12:15:02Z</dcterms:modified>
</cp:coreProperties>
</file>