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천유신\Downloads\2026_컴활2급실기_기본서\2026_컴활2급실기_기본서\03 기본모의고사\"/>
    </mc:Choice>
  </mc:AlternateContent>
  <xr:revisionPtr revIDLastSave="0" documentId="13_ncr:1_{9370CC47-A910-4FD6-A280-D446D6C25AA5}" xr6:coauthVersionLast="47" xr6:coauthVersionMax="47" xr10:uidLastSave="{00000000-0000-0000-0000-000000000000}"/>
  <bookViews>
    <workbookView xWindow="480" yWindow="768" windowWidth="11712" windowHeight="8880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E25" i="4"/>
  <c r="D25" i="4"/>
  <c r="J28" i="4"/>
  <c r="J27" i="4"/>
  <c r="J4" i="4"/>
  <c r="J5" i="4"/>
  <c r="J6" i="4"/>
  <c r="J7" i="4"/>
  <c r="J8" i="4"/>
  <c r="J9" i="4"/>
  <c r="J10" i="4"/>
  <c r="J11" i="4"/>
  <c r="J12" i="4"/>
  <c r="J3" i="4"/>
  <c r="E4" i="4"/>
  <c r="E5" i="4"/>
  <c r="E6" i="4"/>
  <c r="E7" i="4"/>
  <c r="E8" i="4"/>
  <c r="E9" i="4"/>
  <c r="E10" i="4"/>
  <c r="E11" i="4"/>
  <c r="E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<sst xmlns="http://schemas.openxmlformats.org/spreadsheetml/2006/main" count="430" uniqueCount="298">
  <si>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</si>
  <si>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</si>
  <si>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</si>
  <si>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</si>
  <si>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</si>
  <si>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</si>
  <si>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</si>
  <si>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</si>
  <si>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</si>
  <si>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</si>
  <si>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</si>
  <si>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</si>
  <si>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</si>
  <si>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</si>
  <si>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</si>
  <si>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</si>
  <si>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</si>
  <si>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</si>
  <si>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</si>
  <si>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</si>
  <si>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</si>
  <si>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</si>
  <si>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</si>
  <si>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</si>
  <si>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</si>
  <si>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</si>
  <si>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</si>
  <si>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</si>
  <si>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</si>
  <si>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</si>
  <si>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</si>
  <si>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</si>
  <si>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</si>
  <si>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</si>
  <si>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</si>
  <si>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</si>
  <si>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</si>
  <si>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</si>
  <si>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</si>
  <si>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</si>
  <si>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</si>
  <si>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</si>
  <si>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</si>
  <si>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</si>
  <si>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</si>
  <si>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</si>
  <si>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</si>
  <si>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</si>
  <si>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</si>
  <si>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</si>
  <si>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</si>
  <si>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</si>
  <si>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</si>
  <si>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</si>
  <si>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</si>
  <si>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</si>
  <si>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</si>
  <si>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</si>
  <si>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</si>
  <si>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</si>
  <si>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</si>
  <si>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</si>
  <si>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</si>
  <si>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</si>
  <si>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</si>
  <si>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</si>
  <si>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</si>
  <si>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</si>
  <si>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</si>
  <si>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</si>
  <si>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</si>
  <si>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</si>
  <si>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</si>
  <si>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</si>
  <si>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</si>
  <si>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</si>
  <si>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</si>
  <si>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</si>
  <si>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</si>
  <si>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</si>
  <si>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</si>
  <si>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</si>
  <si>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</si>
  <si>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</si>
  <si>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</si>
  <si>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</si>
  <si>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</si>
  <si>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</si>
  <si>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</si>
  <si>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</si>
  <si>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</si>
  <si>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</si>
  <si>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</si>
  <si>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</si>
  <si>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</si>
  <si>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</si>
  <si>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</si>
  <si>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</si>
  <si>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</si>
  <si>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</si>
  <si>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</si>
  <si>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</si>
  <si>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</si>
  <si>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</si>
  <si>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</si>
  <si>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</si>
  <si>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</si>
  <si>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</si>
  <si>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</si>
  <si>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</si>
  <si>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</si>
  <si>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</si>
  <si>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</si>
  <si>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</si>
  <si>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</si>
  <si>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</si>
  <si>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</si>
  <si>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</si>
  <si>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</si>
  <si>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</si>
  <si>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</si>
  <si>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</si>
  <si>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</si>
  <si>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</si>
  <si>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</si>
  <si>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</si>
  <si>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</si>
  <si>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</si>
  <si>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</si>
  <si>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</si>
  <si>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</si>
  <si>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</si>
  <si>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</si>
  <si>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</si>
  <si>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</si>
  <si>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</si>
  <si>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</si>
  <si>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</si>
  <si>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</si>
  <si>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</si>
  <si>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</si>
  <si>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</si>
  <si>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</si>
  <si>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</si>
  <si>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</si>
  <si>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</si>
  <si>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</si>
  <si>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</si>
  <si>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</si>
  <si>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</si>
  <si>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</si>
  <si>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</si>
  <si>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</si>
  <si>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</si>
  <si>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</si>
  <si>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</si>
  <si>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</si>
  <si>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</si>
  <si>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</si>
  <si>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</si>
  <si>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</si>
  <si>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</si>
  <si>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</si>
  <si>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</si>
  <si>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</si>
  <si>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</si>
  <si>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</si>
  <si>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</si>
  <si>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</si>
  <si>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</si>
  <si>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</si>
  <si>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</si>
  <si>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</si>
  <si>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</si>
  <si>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</si>
  <si>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</si>
  <si>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</si>
  <si>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</si>
  <si>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</si>
  <si>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</si>
  <si>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</si>
  <si>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</si>
  <si>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</si>
  <si>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</si>
  <si>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</si>
  <si>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</si>
  <si>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</si>
  <si>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</si>
  <si>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</si>
  <si>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</si>
  <si>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</si>
  <si>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</si>
  <si>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</si>
  <si>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</si>
  <si>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</si>
  <si>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</si>
  <si>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</si>
  <si>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</si>
  <si>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</si>
  <si>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</si>
  <si>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</si>
  <si>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</si>
  <si>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</si>
  <si>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</si>
  <si>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</si>
  <si>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</si>
  <si>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</si>
  <si>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</si>
  <si>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</si>
  <si>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</si>
  <si>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</si>
  <si>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</si>
  <si>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</si>
  <si>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</si>
  <si>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</si>
  <si>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</si>
  <si>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</si>
  <si>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</si>
  <si>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</si>
  <si>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</si>
  <si>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</si>
  <si>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</si>
  <si>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</si>
  <si>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</si>
  <si>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</si>
  <si>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</si>
  <si>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</si>
  <si>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</si>
  <si>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</si>
  <si>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</si>
  <si>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</si>
  <si>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</si>
  <si>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</si>
  <si>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</si>
  <si>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</si>
  <si>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</si>
  <si>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</si>
  <si>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</si>
  <si>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</si>
  <si>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</si>
  <si>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</si>
  <si>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</si>
  <si>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</si>
  <si>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</si>
  <si>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</si>
  <si>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</si>
  <si>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</si>
  <si>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</si>
  <si>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</si>
  <si>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</si>
  <si>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</si>
  <si>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</si>
  <si>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</si>
  <si>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</si>
  <si>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</si>
  <si>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</si>
  <si>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</si>
  <si>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</si>
  <si>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</si>
  <si>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</si>
  <si>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</si>
  <si>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</si>
  <si>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</si>
  <si>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</si>
  <si>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</si>
  <si>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</si>
  <si>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</si>
  <si>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</si>
  <si>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</si>
  <si>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</si>
  <si>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</si>
  <si>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</si>
  <si>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</si>
  <si>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</si>
  <si>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</si>
  <si>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</si>
  <si>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평균</t>
  </si>
  <si>
    <t>강동지역 평균</t>
  </si>
  <si>
    <t>강북지역 평균</t>
  </si>
  <si>
    <t>강서지역 평균</t>
  </si>
  <si>
    <t>전체 평균</t>
  </si>
  <si>
    <t>강남지역 요약</t>
  </si>
  <si>
    <t>강동지역 요약</t>
  </si>
  <si>
    <t>강북지역 요약</t>
  </si>
  <si>
    <t>강서지역 요약</t>
  </si>
  <si>
    <t>총합계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</si>
  <si>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</si>
  <si>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</si>
  <si>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</si>
  <si>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</si>
  <si>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</si>
  <si>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</si>
  <si>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</si>
  <si>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</si>
  <si>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</si>
  <si>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&gt;=1,000,000</t>
    <phoneticPr fontId="1" type="noConversion"/>
  </si>
  <si>
    <t>강남</t>
    <phoneticPr fontId="1" type="noConversion"/>
  </si>
  <si>
    <t>들깨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</si>
</sst>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mm&quot;월&quot;\ dd&quot;일&quot;"/>
    <numFmt numFmtId="177" formatCode="0.0"/>
    <numFmt numFmtId="178" formatCode="&quot;₩&quot;#,##0"/>
    <numFmt numFmtId="180" formatCode="#&quot;명&quot;"/>
    <numFmt numFmtId="181" formatCode="#&quot;점&quot;"/>
    <numFmt numFmtId="182" formatCode="0&quot;초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indexed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A-45AA-BCC7-8D4DC5B6F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천유신" refreshedDate="46056.627830324076" createdVersion="7" refreshedVersion="7" minRefreshableVersion="3" recordCount="7" xr:uid="{F7C6A323-DBC9-437D-B4EA-13F2FFD56168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 count="6">
        <n v="498750"/>
        <n v="365750"/>
        <n v="1008000"/>
        <n v="133000"/>
        <n v="1102500"/>
        <n v="465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x v="0"/>
  </r>
  <r>
    <x v="1"/>
    <x v="1"/>
    <n v="11"/>
    <n v="385000"/>
    <n v="19250"/>
    <x v="1"/>
  </r>
  <r>
    <x v="2"/>
    <x v="2"/>
    <n v="14"/>
    <n v="1120000"/>
    <n v="112000"/>
    <x v="2"/>
  </r>
  <r>
    <x v="3"/>
    <x v="3"/>
    <n v="2"/>
    <n v="140000"/>
    <n v="7000"/>
    <x v="3"/>
  </r>
  <r>
    <x v="4"/>
    <x v="0"/>
    <n v="24"/>
    <n v="525000"/>
    <n v="26250"/>
    <x v="0"/>
  </r>
  <r>
    <x v="5"/>
    <x v="4"/>
    <n v="36"/>
    <n v="1225000"/>
    <n v="122500"/>
    <x v="4"/>
  </r>
  <r>
    <x v="6"/>
    <x v="5"/>
    <n v="15"/>
    <n v="490000"/>
    <n v="24500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4962365-26A0-446C-8368-FCDA084EA0F9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A7" sqref="A7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250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297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F5" sqref="F5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38" t="s">
        <v>167</v>
      </c>
      <c r="B1" s="38"/>
      <c r="C1" s="38"/>
      <c r="D1" s="38"/>
      <c r="E1" s="38"/>
      <c r="F1" s="38"/>
      <c r="G1" s="38"/>
    </row>
    <row r="2" spans="1:7" x14ac:dyDescent="0.4">
      <c r="G2" s="10" t="s">
        <v>168</v>
      </c>
    </row>
    <row r="3" spans="1:7" x14ac:dyDescent="0.4">
      <c r="A3" s="39" t="s">
        <v>169</v>
      </c>
      <c r="B3" s="39" t="s">
        <v>170</v>
      </c>
      <c r="C3" s="39" t="s">
        <v>188</v>
      </c>
      <c r="D3" s="39" t="s">
        <v>171</v>
      </c>
      <c r="E3" s="39" t="s">
        <v>172</v>
      </c>
      <c r="F3" s="39" t="s">
        <v>264</v>
      </c>
      <c r="G3" s="39" t="s">
        <v>173</v>
      </c>
    </row>
    <row r="4" spans="1:7" x14ac:dyDescent="0.4">
      <c r="A4" s="4" t="s">
        <v>174</v>
      </c>
      <c r="B4" s="37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4">
      <c r="A5" s="4" t="s">
        <v>175</v>
      </c>
      <c r="B5" s="37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4">
      <c r="A6" s="4" t="s">
        <v>176</v>
      </c>
      <c r="B6" s="37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4">
      <c r="A7" s="4" t="s">
        <v>177</v>
      </c>
      <c r="B7" s="37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4">
      <c r="A8" s="4" t="s">
        <v>178</v>
      </c>
      <c r="B8" s="37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4">
      <c r="A9" s="4" t="s">
        <v>179</v>
      </c>
      <c r="B9" s="37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4">
      <c r="A10" s="4" t="s">
        <v>180</v>
      </c>
      <c r="B10" s="37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4">
      <c r="A11" s="4" t="s">
        <v>181</v>
      </c>
      <c r="B11" s="37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4">
      <c r="A12" s="4" t="s">
        <v>182</v>
      </c>
      <c r="B12" s="37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4">
      <c r="A13" s="4" t="s">
        <v>183</v>
      </c>
      <c r="B13" s="37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4">
      <c r="A14" s="4" t="s">
        <v>184</v>
      </c>
      <c r="B14" s="37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4">
      <c r="A15" s="4" t="s">
        <v>185</v>
      </c>
      <c r="B15" s="37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4">
      <c r="A16" s="4" t="s">
        <v>186</v>
      </c>
      <c r="B16" s="37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4">
      <c r="A17" s="4" t="s">
        <v>187</v>
      </c>
      <c r="B17" s="37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J14" sqref="J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189</v>
      </c>
    </row>
    <row r="4" spans="2:5" x14ac:dyDescent="0.4">
      <c r="B4" t="s">
        <v>265</v>
      </c>
      <c r="C4" t="s">
        <v>266</v>
      </c>
      <c r="D4" t="s">
        <v>267</v>
      </c>
      <c r="E4" t="s">
        <v>124</v>
      </c>
    </row>
    <row r="5" spans="2:5" x14ac:dyDescent="0.4">
      <c r="B5" t="s">
        <v>268</v>
      </c>
      <c r="C5">
        <v>500</v>
      </c>
      <c r="D5">
        <v>458</v>
      </c>
      <c r="E5">
        <v>42</v>
      </c>
    </row>
    <row r="6" spans="2:5" x14ac:dyDescent="0.4">
      <c r="B6" t="s">
        <v>269</v>
      </c>
      <c r="C6">
        <v>300</v>
      </c>
      <c r="D6">
        <v>255</v>
      </c>
      <c r="E6">
        <v>45</v>
      </c>
    </row>
    <row r="7" spans="2:5" x14ac:dyDescent="0.4">
      <c r="B7" t="s">
        <v>270</v>
      </c>
      <c r="C7">
        <v>250</v>
      </c>
      <c r="D7">
        <v>214</v>
      </c>
      <c r="E7">
        <v>36</v>
      </c>
    </row>
    <row r="8" spans="2:5" x14ac:dyDescent="0.4">
      <c r="B8" t="s">
        <v>271</v>
      </c>
      <c r="C8">
        <v>680</v>
      </c>
      <c r="D8">
        <v>621</v>
      </c>
      <c r="E8">
        <v>59</v>
      </c>
    </row>
    <row r="9" spans="2:5" x14ac:dyDescent="0.4">
      <c r="B9" t="s">
        <v>272</v>
      </c>
      <c r="C9">
        <v>1000</v>
      </c>
      <c r="D9">
        <v>875</v>
      </c>
      <c r="E9">
        <v>125</v>
      </c>
    </row>
    <row r="10" spans="2:5" x14ac:dyDescent="0.4">
      <c r="B10" t="s">
        <v>273</v>
      </c>
      <c r="C10">
        <v>350</v>
      </c>
      <c r="D10">
        <v>249</v>
      </c>
      <c r="E10">
        <v>101</v>
      </c>
    </row>
    <row r="11" spans="2:5" x14ac:dyDescent="0.4">
      <c r="B11" t="s">
        <v>274</v>
      </c>
      <c r="C11">
        <v>800</v>
      </c>
      <c r="D11">
        <v>756</v>
      </c>
      <c r="E11">
        <v>44</v>
      </c>
    </row>
    <row r="12" spans="2:5" x14ac:dyDescent="0.4">
      <c r="B12" t="s">
        <v>275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L24" sqref="L24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29" t="s">
        <v>190</v>
      </c>
      <c r="B1" s="29"/>
      <c r="C1" s="29"/>
      <c r="D1" s="29"/>
      <c r="E1" s="29"/>
      <c r="F1" s="29"/>
      <c r="G1" s="29"/>
    </row>
    <row r="3" spans="1:7" x14ac:dyDescent="0.4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4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abSelected="1" topLeftCell="A28" workbookViewId="0">
      <selection activeCell="F38" sqref="F3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4">
      <c r="A2" s="4" t="s">
        <v>233</v>
      </c>
      <c r="B2" s="4" t="s">
        <v>234</v>
      </c>
      <c r="C2" s="4" t="s">
        <v>235</v>
      </c>
      <c r="D2" s="4" t="s">
        <v>236</v>
      </c>
      <c r="E2" s="11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4">
      <c r="A3" s="4" t="s">
        <v>238</v>
      </c>
      <c r="B3" s="4">
        <v>68</v>
      </c>
      <c r="C3" s="4">
        <v>73</v>
      </c>
      <c r="D3" s="12">
        <f>AVERAGE(B3:C3)</f>
        <v>70.5</v>
      </c>
      <c r="E3" s="4" t="str">
        <f>IF(AND(COUNTIF(B3:C3,"&gt;=40")=2,D3&gt;=60),"합격","불합격")</f>
        <v>합격</v>
      </c>
      <c r="G3" s="4">
        <v>10238</v>
      </c>
      <c r="H3" s="4" t="s">
        <v>8</v>
      </c>
      <c r="I3" s="4" t="s">
        <v>9</v>
      </c>
      <c r="J3" s="4" t="str">
        <f>CHOOSE(LEFT(G3,1),"사회","과학","직업")</f>
        <v>사회</v>
      </c>
    </row>
    <row r="4" spans="1:10" x14ac:dyDescent="0.4">
      <c r="A4" s="4" t="s">
        <v>239</v>
      </c>
      <c r="B4" s="4">
        <v>55</v>
      </c>
      <c r="C4" s="4">
        <v>60</v>
      </c>
      <c r="D4" s="12">
        <f t="shared" ref="D4:D11" si="0">AVERAGE(B4:C4)</f>
        <v>57.5</v>
      </c>
      <c r="E4" s="4" t="str">
        <f t="shared" ref="E4:E11" si="1">IF(AND(COUNTIF(B4:C4,"&gt;=40")=2,D4&gt;=60),"합격","불합격")</f>
        <v>불합격</v>
      </c>
      <c r="G4" s="4">
        <v>20472</v>
      </c>
      <c r="H4" s="4" t="s">
        <v>10</v>
      </c>
      <c r="I4" s="4" t="s">
        <v>11</v>
      </c>
      <c r="J4" s="4" t="str">
        <f t="shared" ref="J4:J12" si="2">CHOOSE(LEFT(G4,1),"사회","과학","직업")</f>
        <v>과학</v>
      </c>
    </row>
    <row r="5" spans="1:10" x14ac:dyDescent="0.4">
      <c r="A5" s="4" t="s">
        <v>240</v>
      </c>
      <c r="B5" s="4">
        <v>91</v>
      </c>
      <c r="C5" s="4">
        <v>90</v>
      </c>
      <c r="D5" s="12">
        <f t="shared" si="0"/>
        <v>90.5</v>
      </c>
      <c r="E5" s="4" t="str">
        <f t="shared" si="1"/>
        <v>합격</v>
      </c>
      <c r="G5" s="4">
        <v>10635</v>
      </c>
      <c r="H5" s="4" t="s">
        <v>12</v>
      </c>
      <c r="I5" s="4" t="s">
        <v>13</v>
      </c>
      <c r="J5" s="4" t="str">
        <f t="shared" si="2"/>
        <v>사회</v>
      </c>
    </row>
    <row r="6" spans="1:10" x14ac:dyDescent="0.4">
      <c r="A6" s="4" t="s">
        <v>241</v>
      </c>
      <c r="B6" s="4">
        <v>95</v>
      </c>
      <c r="C6" s="4">
        <v>96</v>
      </c>
      <c r="D6" s="12">
        <f t="shared" si="0"/>
        <v>95.5</v>
      </c>
      <c r="E6" s="4" t="str">
        <f t="shared" si="1"/>
        <v>합격</v>
      </c>
      <c r="G6" s="4">
        <v>30987</v>
      </c>
      <c r="H6" s="4" t="s">
        <v>14</v>
      </c>
      <c r="I6" s="4" t="s">
        <v>15</v>
      </c>
      <c r="J6" s="4" t="str">
        <f t="shared" si="2"/>
        <v>직업</v>
      </c>
    </row>
    <row r="7" spans="1:10" x14ac:dyDescent="0.4">
      <c r="A7" s="4" t="s">
        <v>242</v>
      </c>
      <c r="B7" s="4">
        <v>82</v>
      </c>
      <c r="C7" s="4">
        <v>87</v>
      </c>
      <c r="D7" s="12">
        <f t="shared" si="0"/>
        <v>84.5</v>
      </c>
      <c r="E7" s="4" t="str">
        <f t="shared" si="1"/>
        <v>합격</v>
      </c>
      <c r="G7" s="4">
        <v>20345</v>
      </c>
      <c r="H7" s="4" t="s">
        <v>16</v>
      </c>
      <c r="I7" s="4" t="s">
        <v>17</v>
      </c>
      <c r="J7" s="4" t="str">
        <f t="shared" si="2"/>
        <v>과학</v>
      </c>
    </row>
    <row r="8" spans="1:10" x14ac:dyDescent="0.4">
      <c r="A8" s="4" t="s">
        <v>243</v>
      </c>
      <c r="B8" s="4">
        <v>84</v>
      </c>
      <c r="C8" s="4">
        <v>39</v>
      </c>
      <c r="D8" s="12">
        <f t="shared" si="0"/>
        <v>61.5</v>
      </c>
      <c r="E8" s="4" t="str">
        <f t="shared" si="1"/>
        <v>불합격</v>
      </c>
      <c r="G8" s="4">
        <v>10572</v>
      </c>
      <c r="H8" s="4" t="s">
        <v>18</v>
      </c>
      <c r="I8" s="4" t="s">
        <v>19</v>
      </c>
      <c r="J8" s="4" t="str">
        <f t="shared" si="2"/>
        <v>사회</v>
      </c>
    </row>
    <row r="9" spans="1:10" x14ac:dyDescent="0.4">
      <c r="A9" s="4" t="s">
        <v>244</v>
      </c>
      <c r="B9" s="4">
        <v>84</v>
      </c>
      <c r="C9" s="4">
        <v>89</v>
      </c>
      <c r="D9" s="12">
        <f t="shared" si="0"/>
        <v>86.5</v>
      </c>
      <c r="E9" s="4" t="str">
        <f t="shared" si="1"/>
        <v>합격</v>
      </c>
      <c r="G9" s="4">
        <v>30634</v>
      </c>
      <c r="H9" s="4" t="s">
        <v>20</v>
      </c>
      <c r="I9" s="4" t="s">
        <v>21</v>
      </c>
      <c r="J9" s="4" t="str">
        <f t="shared" si="2"/>
        <v>직업</v>
      </c>
    </row>
    <row r="10" spans="1:10" x14ac:dyDescent="0.4">
      <c r="A10" s="4" t="s">
        <v>245</v>
      </c>
      <c r="B10" s="4">
        <v>79</v>
      </c>
      <c r="C10" s="4">
        <v>84</v>
      </c>
      <c r="D10" s="12">
        <f t="shared" si="0"/>
        <v>81.5</v>
      </c>
      <c r="E10" s="4" t="str">
        <f t="shared" si="1"/>
        <v>합격</v>
      </c>
      <c r="G10" s="4">
        <v>20981</v>
      </c>
      <c r="H10" s="4" t="s">
        <v>22</v>
      </c>
      <c r="I10" s="4" t="s">
        <v>23</v>
      </c>
      <c r="J10" s="4" t="str">
        <f t="shared" si="2"/>
        <v>과학</v>
      </c>
    </row>
    <row r="11" spans="1:10" x14ac:dyDescent="0.4">
      <c r="A11" s="4" t="s">
        <v>246</v>
      </c>
      <c r="B11" s="4">
        <v>57</v>
      </c>
      <c r="C11" s="4">
        <v>54</v>
      </c>
      <c r="D11" s="12">
        <f t="shared" si="0"/>
        <v>55.5</v>
      </c>
      <c r="E11" s="4" t="str">
        <f t="shared" si="1"/>
        <v>불합격</v>
      </c>
      <c r="G11" s="4">
        <v>15820</v>
      </c>
      <c r="H11" s="4" t="s">
        <v>8</v>
      </c>
      <c r="I11" s="4" t="s">
        <v>24</v>
      </c>
      <c r="J11" s="4" t="str">
        <f t="shared" si="2"/>
        <v>사회</v>
      </c>
    </row>
    <row r="12" spans="1:10" x14ac:dyDescent="0.4">
      <c r="G12" s="4">
        <v>36854</v>
      </c>
      <c r="H12" s="4" t="s">
        <v>12</v>
      </c>
      <c r="I12" s="4" t="s">
        <v>25</v>
      </c>
      <c r="J12" s="4" t="str">
        <f t="shared" si="2"/>
        <v>직업</v>
      </c>
    </row>
    <row r="13" spans="1:10" x14ac:dyDescent="0.4">
      <c r="A13" s="2" t="s">
        <v>26</v>
      </c>
      <c r="B13" s="3" t="s">
        <v>27</v>
      </c>
    </row>
    <row r="14" spans="1:10" x14ac:dyDescent="0.4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4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4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4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4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4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4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4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4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4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4">
      <c r="A24" s="28" t="s">
        <v>292</v>
      </c>
      <c r="B24" s="28" t="s">
        <v>294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4">
      <c r="A25" s="4" t="s">
        <v>293</v>
      </c>
      <c r="B25" s="4" t="s">
        <v>295</v>
      </c>
      <c r="D25" s="6">
        <f>DSUM(A14:E22,4,A24:B26)</f>
        <v>25600</v>
      </c>
      <c r="E25" s="6">
        <f>TRUNC(DAVERAGE(A14:E22,5,A24:B26))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4">
      <c r="A26" s="4" t="s">
        <v>296</v>
      </c>
      <c r="B26" s="4" t="s">
        <v>295</v>
      </c>
    </row>
    <row r="27" spans="1:10" x14ac:dyDescent="0.4">
      <c r="G27" s="30" t="s">
        <v>63</v>
      </c>
      <c r="H27" s="30"/>
      <c r="I27" s="30"/>
      <c r="J27" s="26">
        <f>COUNTIFS(H16:H25,"경기고교",I16:I25,3)</f>
        <v>2</v>
      </c>
    </row>
    <row r="28" spans="1:10" x14ac:dyDescent="0.4">
      <c r="A28" s="2" t="s">
        <v>65</v>
      </c>
      <c r="B28" s="3" t="s">
        <v>66</v>
      </c>
      <c r="G28" s="30" t="s">
        <v>64</v>
      </c>
      <c r="H28" s="30"/>
      <c r="I28" s="30"/>
      <c r="J28" s="27">
        <f>SUMIFS(J16:J25,H16:H25,"경기고교",I16:I25,2)</f>
        <v>145</v>
      </c>
    </row>
    <row r="29" spans="1:10" x14ac:dyDescent="0.4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4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3">VLOOKUP(MID(A31,4,1),$G$36:$H$38,2,FALSE)</f>
        <v>0.03</v>
      </c>
    </row>
    <row r="32" spans="1:10" x14ac:dyDescent="0.4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3"/>
        <v>0.05</v>
      </c>
    </row>
    <row r="33" spans="1:8" x14ac:dyDescent="0.4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3"/>
        <v>0.04</v>
      </c>
    </row>
    <row r="34" spans="1:8" x14ac:dyDescent="0.4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3"/>
        <v>0.03</v>
      </c>
      <c r="G34" s="31" t="s">
        <v>84</v>
      </c>
      <c r="H34" s="31"/>
    </row>
    <row r="35" spans="1:8" x14ac:dyDescent="0.4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3"/>
        <v>0.05</v>
      </c>
      <c r="G35" s="4" t="s">
        <v>85</v>
      </c>
      <c r="H35" s="4" t="s">
        <v>71</v>
      </c>
    </row>
    <row r="36" spans="1:8" x14ac:dyDescent="0.4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3"/>
        <v>0.04</v>
      </c>
      <c r="G36" s="4" t="s">
        <v>86</v>
      </c>
      <c r="H36" s="7">
        <v>0.03</v>
      </c>
    </row>
    <row r="37" spans="1:8" x14ac:dyDescent="0.4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3"/>
        <v>0.03</v>
      </c>
      <c r="G37" s="4" t="s">
        <v>87</v>
      </c>
      <c r="H37" s="7">
        <v>0.04</v>
      </c>
    </row>
    <row r="38" spans="1:8" x14ac:dyDescent="0.4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3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I10" sqref="I10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29" t="s">
        <v>89</v>
      </c>
      <c r="B1" s="29"/>
      <c r="C1" s="29"/>
      <c r="D1" s="29"/>
      <c r="E1" s="29"/>
      <c r="F1" s="29"/>
      <c r="G1" s="29"/>
    </row>
    <row r="3" spans="1:7" x14ac:dyDescent="0.4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4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15" t="s">
        <v>276</v>
      </c>
      <c r="D7" s="12">
        <f>SUBTOTAL(1,D4:D6)</f>
        <v>5.666666666666667</v>
      </c>
      <c r="E7" s="12"/>
      <c r="F7" s="12">
        <f>SUBTOTAL(1,F4:F6)</f>
        <v>4</v>
      </c>
      <c r="G7" s="12"/>
    </row>
    <row r="8" spans="1:7" outlineLevel="1" x14ac:dyDescent="0.4">
      <c r="A8" s="8"/>
      <c r="B8" s="4"/>
      <c r="C8" s="15" t="s">
        <v>281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15" t="s">
        <v>277</v>
      </c>
      <c r="D13" s="12">
        <f>SUBTOTAL(1,D9:D12)</f>
        <v>6.25</v>
      </c>
      <c r="E13" s="12"/>
      <c r="F13" s="12">
        <f>SUBTOTAL(1,F9:F12)</f>
        <v>4.25</v>
      </c>
      <c r="G13" s="12"/>
    </row>
    <row r="14" spans="1:7" outlineLevel="1" x14ac:dyDescent="0.4">
      <c r="A14" s="8"/>
      <c r="B14" s="4"/>
      <c r="C14" s="15" t="s">
        <v>282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15" t="s">
        <v>278</v>
      </c>
      <c r="D22" s="12">
        <f>SUBTOTAL(1,D15:D21)</f>
        <v>4.2857142857142856</v>
      </c>
      <c r="E22" s="12"/>
      <c r="F22" s="12">
        <f>SUBTOTAL(1,F15:F21)</f>
        <v>5.8571428571428568</v>
      </c>
      <c r="G22" s="12"/>
    </row>
    <row r="23" spans="1:7" outlineLevel="1" x14ac:dyDescent="0.4">
      <c r="A23" s="8"/>
      <c r="B23" s="4"/>
      <c r="C23" s="15" t="s">
        <v>283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16"/>
      <c r="B27" s="17"/>
      <c r="C27" s="18" t="s">
        <v>279</v>
      </c>
      <c r="D27" s="19">
        <f>SUBTOTAL(1,D24:D26)</f>
        <v>6.333333333333333</v>
      </c>
      <c r="E27" s="19"/>
      <c r="F27" s="19">
        <f>SUBTOTAL(1,F24:F26)</f>
        <v>6.666666666666667</v>
      </c>
      <c r="G27" s="19"/>
    </row>
    <row r="28" spans="1:7" outlineLevel="1" x14ac:dyDescent="0.4">
      <c r="A28" s="16"/>
      <c r="B28" s="17"/>
      <c r="C28" s="18" t="s">
        <v>284</v>
      </c>
      <c r="D28" s="17">
        <f>SUBTOTAL(9,D24:D26)</f>
        <v>19</v>
      </c>
      <c r="E28" s="17"/>
      <c r="F28" s="17">
        <f>SUBTOTAL(9,F24:F26)</f>
        <v>20</v>
      </c>
      <c r="G28" s="17"/>
    </row>
    <row r="29" spans="1:7" x14ac:dyDescent="0.4">
      <c r="A29" s="16"/>
      <c r="B29" s="17"/>
      <c r="C29" s="18" t="s">
        <v>280</v>
      </c>
      <c r="D29" s="19">
        <f>SUBTOTAL(1,D4:D26)</f>
        <v>5.3529411764705879</v>
      </c>
      <c r="E29" s="19"/>
      <c r="F29" s="19">
        <f>SUBTOTAL(1,F4:F26)</f>
        <v>5.2941176470588234</v>
      </c>
      <c r="G29" s="19"/>
    </row>
    <row r="30" spans="1:7" x14ac:dyDescent="0.4">
      <c r="A30" s="16"/>
      <c r="B30" s="17"/>
      <c r="C30" s="18" t="s">
        <v>285</v>
      </c>
      <c r="D30" s="17">
        <f>SUBTOTAL(9,D4:D26)</f>
        <v>91</v>
      </c>
      <c r="E30" s="17"/>
      <c r="F30" s="17">
        <f>SUBTOTAL(9,F4:F26)</f>
        <v>90</v>
      </c>
      <c r="G30" s="17"/>
    </row>
  </sheetData>
  <sortState xmlns:xlrd2="http://schemas.microsoft.com/office/spreadsheetml/2017/richdata2" ref="A4:G26">
    <sortCondition ref="C9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topLeftCell="A10" workbookViewId="0">
      <selection activeCell="I25" sqref="I25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29" t="s">
        <v>104</v>
      </c>
      <c r="B1" s="29"/>
      <c r="C1" s="29"/>
      <c r="D1" s="29"/>
      <c r="E1" s="29"/>
      <c r="F1" s="29"/>
    </row>
    <row r="3" spans="1:6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4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20" t="s">
        <v>288</v>
      </c>
      <c r="B18" s="20" t="s">
        <v>287</v>
      </c>
    </row>
    <row r="19" spans="1:5" x14ac:dyDescent="0.4">
      <c r="A19" s="20" t="s">
        <v>286</v>
      </c>
      <c r="B19" t="s">
        <v>289</v>
      </c>
      <c r="C19" t="s">
        <v>290</v>
      </c>
      <c r="D19" t="s">
        <v>291</v>
      </c>
      <c r="E19" t="s">
        <v>285</v>
      </c>
    </row>
    <row r="20" spans="1:5" x14ac:dyDescent="0.4">
      <c r="A20" s="21" t="s">
        <v>113</v>
      </c>
      <c r="B20" s="22"/>
      <c r="C20" s="22"/>
      <c r="D20" s="22">
        <v>1008000</v>
      </c>
      <c r="E20" s="22">
        <v>1008000</v>
      </c>
    </row>
    <row r="21" spans="1:5" x14ac:dyDescent="0.4">
      <c r="A21" s="21" t="s">
        <v>115</v>
      </c>
      <c r="B21" s="22"/>
      <c r="C21" s="22">
        <v>498750</v>
      </c>
      <c r="D21" s="22"/>
      <c r="E21" s="22">
        <v>498750</v>
      </c>
    </row>
    <row r="22" spans="1:5" x14ac:dyDescent="0.4">
      <c r="A22" s="21" t="s">
        <v>112</v>
      </c>
      <c r="B22" s="22"/>
      <c r="C22" s="22">
        <v>365750</v>
      </c>
      <c r="D22" s="22"/>
      <c r="E22" s="22">
        <v>365750</v>
      </c>
    </row>
    <row r="23" spans="1:5" x14ac:dyDescent="0.4">
      <c r="A23" s="21" t="s">
        <v>114</v>
      </c>
      <c r="B23" s="22">
        <v>133000</v>
      </c>
      <c r="C23" s="22"/>
      <c r="D23" s="22"/>
      <c r="E23" s="22">
        <v>133000</v>
      </c>
    </row>
    <row r="24" spans="1:5" x14ac:dyDescent="0.4">
      <c r="A24" s="21" t="s">
        <v>117</v>
      </c>
      <c r="B24" s="22"/>
      <c r="C24" s="22">
        <v>465500</v>
      </c>
      <c r="D24" s="22"/>
      <c r="E24" s="22">
        <v>465500</v>
      </c>
    </row>
    <row r="25" spans="1:5" x14ac:dyDescent="0.4">
      <c r="A25" s="21" t="s">
        <v>111</v>
      </c>
      <c r="B25" s="22"/>
      <c r="C25" s="22">
        <v>498750</v>
      </c>
      <c r="D25" s="22"/>
      <c r="E25" s="22">
        <v>498750</v>
      </c>
    </row>
    <row r="26" spans="1:5" x14ac:dyDescent="0.4">
      <c r="A26" s="21" t="s">
        <v>116</v>
      </c>
      <c r="B26" s="22"/>
      <c r="C26" s="22"/>
      <c r="D26" s="22">
        <v>1102500</v>
      </c>
      <c r="E26" s="22">
        <v>1102500</v>
      </c>
    </row>
    <row r="27" spans="1:5" x14ac:dyDescent="0.4">
      <c r="A27" s="21" t="s">
        <v>285</v>
      </c>
      <c r="B27" s="22">
        <v>133000</v>
      </c>
      <c r="C27" s="22">
        <v>457187.5</v>
      </c>
      <c r="D27" s="22">
        <v>1055250</v>
      </c>
      <c r="E27" s="2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opLeftCell="A10" workbookViewId="0">
      <selection activeCell="H14" sqref="H14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29" t="s">
        <v>118</v>
      </c>
      <c r="B1" s="29"/>
      <c r="C1" s="29"/>
      <c r="D1" s="29"/>
      <c r="E1" s="29"/>
      <c r="F1" s="29"/>
      <c r="G1" s="29"/>
    </row>
    <row r="3" spans="1:7" x14ac:dyDescent="0.4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4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29" t="s">
        <v>136</v>
      </c>
      <c r="B13" s="29"/>
      <c r="C13" s="29"/>
      <c r="D13" s="29"/>
      <c r="E13" s="29"/>
      <c r="F13" s="29"/>
      <c r="G13" s="29"/>
    </row>
    <row r="15" spans="1:7" x14ac:dyDescent="0.4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4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29" t="s">
        <v>247</v>
      </c>
      <c r="B25" s="29"/>
      <c r="C25" s="29"/>
      <c r="D25" s="29"/>
      <c r="E25" s="29"/>
    </row>
    <row r="26" spans="1:7" x14ac:dyDescent="0.4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4">
      <c r="A27" s="4" t="s">
        <v>133</v>
      </c>
      <c r="B27" s="23">
        <v>8000</v>
      </c>
      <c r="C27" s="23">
        <v>1050</v>
      </c>
      <c r="D27" s="23">
        <v>420</v>
      </c>
      <c r="E27" s="23">
        <v>8420</v>
      </c>
    </row>
    <row r="28" spans="1:7" x14ac:dyDescent="0.4">
      <c r="A28" s="4" t="s">
        <v>137</v>
      </c>
      <c r="B28" s="23">
        <v>10000</v>
      </c>
      <c r="C28" s="23">
        <v>280</v>
      </c>
      <c r="D28" s="23">
        <v>210</v>
      </c>
      <c r="E28" s="23">
        <v>8710</v>
      </c>
    </row>
    <row r="29" spans="1:7" x14ac:dyDescent="0.4">
      <c r="A29" s="4" t="s">
        <v>138</v>
      </c>
      <c r="B29" s="23">
        <v>6500</v>
      </c>
      <c r="C29" s="23">
        <v>380</v>
      </c>
      <c r="D29" s="23">
        <v>190</v>
      </c>
      <c r="E29" s="23">
        <v>6190</v>
      </c>
    </row>
    <row r="30" spans="1:7" x14ac:dyDescent="0.4">
      <c r="A30" s="4" t="s">
        <v>135</v>
      </c>
      <c r="B30" s="23">
        <v>5200</v>
      </c>
      <c r="C30" s="23">
        <v>1200</v>
      </c>
      <c r="D30" s="23">
        <v>150</v>
      </c>
      <c r="E30" s="23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O7" sqref="O7"/>
    </sheetView>
  </sheetViews>
  <sheetFormatPr defaultRowHeight="17.399999999999999" x14ac:dyDescent="0.4"/>
  <sheetData>
    <row r="1" spans="1:10" ht="21" x14ac:dyDescent="0.4">
      <c r="A1" s="29" t="s">
        <v>139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4">
      <c r="A3" s="25" t="s">
        <v>140</v>
      </c>
      <c r="B3" s="25" t="s">
        <v>141</v>
      </c>
      <c r="C3" s="25" t="s">
        <v>142</v>
      </c>
      <c r="D3" s="25" t="s">
        <v>143</v>
      </c>
      <c r="E3" s="25" t="s">
        <v>144</v>
      </c>
      <c r="F3" s="25" t="s">
        <v>145</v>
      </c>
      <c r="G3" s="25" t="s">
        <v>146</v>
      </c>
      <c r="H3" s="25" t="s">
        <v>147</v>
      </c>
      <c r="I3" s="25" t="s">
        <v>148</v>
      </c>
      <c r="J3" s="25" t="s">
        <v>149</v>
      </c>
    </row>
    <row r="4" spans="1:10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32" t="s">
        <v>157</v>
      </c>
      <c r="B10" s="33"/>
      <c r="C10" s="34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5"/>
      <c r="J10" s="36"/>
    </row>
    <row r="12" spans="1:10" x14ac:dyDescent="0.4">
      <c r="A12" t="s">
        <v>158</v>
      </c>
    </row>
    <row r="13" spans="1:10" x14ac:dyDescent="0.4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  <c r="I14" s="24"/>
      <c r="J14" s="24"/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topLeftCell="A10" workbookViewId="0">
      <selection activeCell="I20" sqref="I20"/>
    </sheetView>
  </sheetViews>
  <sheetFormatPr defaultRowHeight="17.399999999999999" x14ac:dyDescent="0.4"/>
  <sheetData>
    <row r="1" spans="1:6" ht="21" x14ac:dyDescent="0.4">
      <c r="A1" s="29" t="s">
        <v>166</v>
      </c>
      <c r="B1" s="29"/>
      <c r="C1" s="29"/>
      <c r="D1" s="29"/>
      <c r="E1" s="29"/>
      <c r="F1" s="29"/>
    </row>
    <row r="3" spans="1:6" x14ac:dyDescent="0.4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4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천유신</cp:lastModifiedBy>
  <dcterms:created xsi:type="dcterms:W3CDTF">2023-04-27T08:01:32Z</dcterms:created>
  <dcterms:modified xsi:type="dcterms:W3CDTF">2026-02-03T07:00:41Z</dcterms:modified>
</cp:coreProperties>
</file>