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2B0D62A-B9B0-4D20-AB61-4CBA7924234B}" xr6:coauthVersionLast="47" xr6:coauthVersionMax="47" xr10:uidLastSave="{00000000-0000-0000-0000-000000000000}"/>
  <bookViews>
    <workbookView xWindow="-108" yWindow="-108" windowWidth="23256" windowHeight="12576" tabRatio="707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" l="1"/>
  <c r="C11" i="4"/>
  <c r="B11" i="4"/>
  <c r="E31" i="4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G5" i="7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F30" i="5" s="1"/>
  <c r="D8" i="5"/>
  <c r="D30" i="5" s="1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</calcChain>
</file>

<file path=xl/sharedStrings.xml><?xml version="1.0" encoding="utf-8"?>
<sst xmlns="http://schemas.openxmlformats.org/spreadsheetml/2006/main" count="443" uniqueCount="298">
  <si>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</si>
  <si>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</si>
  <si>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</si>
  <si>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</si>
  <si>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</si>
  <si>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</si>
  <si>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</si>
  <si>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</si>
  <si>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</si>
  <si>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</si>
  <si>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</si>
  <si>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</si>
  <si>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</si>
  <si>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</si>
  <si>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</si>
  <si>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</si>
  <si>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</si>
  <si>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</si>
  <si>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</si>
  <si>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</si>
  <si>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</si>
  <si>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</si>
  <si>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</si>
  <si>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</si>
  <si>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</si>
  <si>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</si>
  <si>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</si>
  <si>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</si>
  <si>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</si>
  <si>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</si>
  <si>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</si>
  <si>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</si>
  <si>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</si>
  <si>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</si>
  <si>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</si>
  <si>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</si>
  <si>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</si>
  <si>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</si>
  <si>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</si>
  <si>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</si>
  <si>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</si>
  <si>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</si>
  <si>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</si>
  <si>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</si>
  <si>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</si>
  <si>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</si>
  <si>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</si>
  <si>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</si>
  <si>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</si>
  <si>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</si>
  <si>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</si>
  <si>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</si>
  <si>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</si>
  <si>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</si>
  <si>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</si>
  <si>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</si>
  <si>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</si>
  <si>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</si>
  <si>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</si>
  <si>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</si>
  <si>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</si>
  <si>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</si>
  <si>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</si>
  <si>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</si>
  <si>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</si>
  <si>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</si>
  <si>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</si>
  <si>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</si>
  <si>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</si>
  <si>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</si>
  <si>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</si>
  <si>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</si>
  <si>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</si>
  <si>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</si>
  <si>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</si>
  <si>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</si>
  <si>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</si>
  <si>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</si>
  <si>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</si>
  <si>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</si>
  <si>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</si>
  <si>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</si>
  <si>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</si>
  <si>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</si>
  <si>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</si>
  <si>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</si>
  <si>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</si>
  <si>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</si>
  <si>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</si>
  <si>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</si>
  <si>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</si>
  <si>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</si>
  <si>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</si>
  <si>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</si>
  <si>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</si>
  <si>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</si>
  <si>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</si>
  <si>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</si>
  <si>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</si>
  <si>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</si>
  <si>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</si>
  <si>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</si>
  <si>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</si>
  <si>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</si>
  <si>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</si>
  <si>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</si>
  <si>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</si>
  <si>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</si>
  <si>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</si>
  <si>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</si>
  <si>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</si>
  <si>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</si>
  <si>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</si>
  <si>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</si>
  <si>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</si>
  <si>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</si>
  <si>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</si>
  <si>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</si>
  <si>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</si>
  <si>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</si>
  <si>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</si>
  <si>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</si>
  <si>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</si>
  <si>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</si>
  <si>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</si>
  <si>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</si>
  <si>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</si>
  <si>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</si>
  <si>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</si>
  <si>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</si>
  <si>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</si>
  <si>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</si>
  <si>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</si>
  <si>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</si>
  <si>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</si>
  <si>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</si>
  <si>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</si>
  <si>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</si>
  <si>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</si>
  <si>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</si>
  <si>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</si>
  <si>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</si>
  <si>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</si>
  <si>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</si>
  <si>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</si>
  <si>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</si>
  <si>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</si>
  <si>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</si>
  <si>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</si>
  <si>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</si>
  <si>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</si>
  <si>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</si>
  <si>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</si>
  <si>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</si>
  <si>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</si>
  <si>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</si>
  <si>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</si>
  <si>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</si>
  <si>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</si>
  <si>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</si>
  <si>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</si>
  <si>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</si>
  <si>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</si>
  <si>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</si>
  <si>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</si>
  <si>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</si>
  <si>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</si>
  <si>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</si>
  <si>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</si>
  <si>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</si>
  <si>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</si>
  <si>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</si>
  <si>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</si>
  <si>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</si>
  <si>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</si>
  <si>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</si>
  <si>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</si>
  <si>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</si>
  <si>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</si>
  <si>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</si>
  <si>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</si>
  <si>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</si>
  <si>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</si>
  <si>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</si>
  <si>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</si>
  <si>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</si>
  <si>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</si>
  <si>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</si>
  <si>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</si>
  <si>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</si>
  <si>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</si>
  <si>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</si>
  <si>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</si>
  <si>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</si>
  <si>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</si>
  <si>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</si>
  <si>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</si>
  <si>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</si>
  <si>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</si>
  <si>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</si>
  <si>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</si>
  <si>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</si>
  <si>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</si>
  <si>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</si>
  <si>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</si>
  <si>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</si>
  <si>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</si>
  <si>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</si>
  <si>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</si>
  <si>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</si>
  <si>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</si>
  <si>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</si>
  <si>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</si>
  <si>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</si>
  <si>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</si>
  <si>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</si>
  <si>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</si>
  <si>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</si>
  <si>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</si>
  <si>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</si>
  <si>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</si>
  <si>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</si>
  <si>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</si>
  <si>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</si>
  <si>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</si>
  <si>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</si>
  <si>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</si>
  <si>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</si>
  <si>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</si>
  <si>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</si>
  <si>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</si>
  <si>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</si>
  <si>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</si>
  <si>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</si>
  <si>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</si>
  <si>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</si>
  <si>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</si>
  <si>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</si>
  <si>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</si>
  <si>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</si>
  <si>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</si>
  <si>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</si>
  <si>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</si>
  <si>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</si>
  <si>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</si>
  <si>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</si>
  <si>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</si>
  <si>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</si>
  <si>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</si>
  <si>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</si>
  <si>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</si>
  <si>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</si>
  <si>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</si>
  <si>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</si>
  <si>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</si>
  <si>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</si>
  <si>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</si>
  <si>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</si>
  <si>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</si>
  <si>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</si>
  <si>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단감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</si>
  <si>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</si>
  <si>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</si>
  <si>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</si>
  <si>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</si>
  <si>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</si>
  <si>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</si>
  <si>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</si>
  <si>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</si>
  <si>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</si>
  <si>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</si>
  <si>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</si>
  <si>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</si>
  <si>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</si>
  <si>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</si>
  <si>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</si>
  <si>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</si>
  <si>
    <t>주소</t>
    <phoneticPr fontId="1" type="noConversion"/>
  </si>
  <si>
    <t>서초</t>
    <phoneticPr fontId="1" type="noConversion"/>
  </si>
  <si>
    <t>구매실적</t>
    <phoneticPr fontId="1" type="noConversion"/>
  </si>
  <si>
    <t>&gt;=1000000</t>
    <phoneticPr fontId="1" type="noConversion"/>
  </si>
  <si>
    <t>강남</t>
    <phoneticPr fontId="1" type="noConversion"/>
  </si>
  <si>
    <t>품명</t>
    <phoneticPr fontId="1" type="noConversion"/>
  </si>
  <si>
    <t>단감</t>
    <phoneticPr fontId="1" type="noConversion"/>
  </si>
  <si>
    <t>기장쌀</t>
    <phoneticPr fontId="1" type="noConversion"/>
  </si>
  <si>
    <t>백합</t>
    <phoneticPr fontId="1" type="noConversion"/>
  </si>
  <si>
    <t>영지버섯</t>
    <phoneticPr fontId="1" type="noConversion"/>
  </si>
  <si>
    <t>들깨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</si>
  <si>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</si>
  <si>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</si>
  <si>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</si>
  <si>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높이허용</t>
    <phoneticPr fontId="1" type="noConversion"/>
  </si>
  <si>
    <t>적재효율</t>
    <phoneticPr fontId="1" type="noConversion"/>
  </si>
  <si>
    <t>너비(mm)</t>
    <phoneticPr fontId="1" type="noConversion"/>
  </si>
  <si>
    <t>높이(mm)</t>
    <phoneticPr fontId="1" type="noConversion"/>
  </si>
  <si>
    <t>C.C</t>
    <phoneticPr fontId="1" type="noConversion"/>
  </si>
  <si>
    <t>C.C(Corrugated Cardboard)</t>
    <phoneticPr fontId="1" type="noConversion"/>
  </si>
  <si>
    <t>P.E(Polyethlene)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</si>
</sst>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&quot;₩&quot;#,##0_);[Red]\(&quot;₩&quot;#,##0\)"/>
    <numFmt numFmtId="178" formatCode="0&quot;초&quot;"/>
    <numFmt numFmtId="179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C-4AAF-B5B1-9FB5E7BF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30480</xdr:colOff>
          <xdr:row>12</xdr:row>
          <xdr:rowOff>22860</xdr:rowOff>
        </xdr:from>
        <xdr:to>
          <xdr:col>7</xdr:col>
          <xdr:colOff>647700</xdr:colOff>
          <xdr:row>13</xdr:row>
          <xdr:rowOff>213360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53340</xdr:colOff>
      <xdr:row>12</xdr:row>
      <xdr:rowOff>15240</xdr:rowOff>
    </xdr:from>
    <xdr:to>
      <xdr:col>9</xdr:col>
      <xdr:colOff>662940</xdr:colOff>
      <xdr:row>14</xdr:row>
      <xdr:rowOff>7620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0537356-CDEC-C5F4-49C4-0BA8CC4C7AA1}"/>
            </a:ext>
          </a:extLst>
        </xdr:cNvPr>
        <xdr:cNvSpPr/>
      </xdr:nvSpPr>
      <xdr:spPr>
        <a:xfrm>
          <a:off x="6088380" y="2712720"/>
          <a:ext cx="609600" cy="43434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72.616321527777" createdVersion="8" refreshedVersion="8" minRefreshableVersion="3" recordCount="7" xr:uid="{0FBC4A78-0B2A-449A-BD41-6E6C2A22CB77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F94161-ABD0-45E5-94CB-D88BB910F574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B9" sqref="B9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282</v>
      </c>
      <c r="B3" s="1" t="s">
        <v>288</v>
      </c>
      <c r="C3" s="1" t="s">
        <v>289</v>
      </c>
      <c r="D3" s="1" t="s">
        <v>290</v>
      </c>
      <c r="E3" s="1" t="s">
        <v>293</v>
      </c>
      <c r="F3" s="1" t="s">
        <v>294</v>
      </c>
      <c r="G3" s="1" t="s">
        <v>291</v>
      </c>
      <c r="H3" s="1" t="s">
        <v>292</v>
      </c>
    </row>
    <row r="4" spans="1:8" x14ac:dyDescent="0.4">
      <c r="A4" s="1" t="s">
        <v>283</v>
      </c>
      <c r="B4" t="s">
        <v>296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284</v>
      </c>
      <c r="B5" t="s">
        <v>295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287</v>
      </c>
      <c r="B6" t="s">
        <v>297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285</v>
      </c>
      <c r="B7" t="s">
        <v>295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286</v>
      </c>
      <c r="B8" t="s">
        <v>295</v>
      </c>
      <c r="C8">
        <v>1</v>
      </c>
      <c r="D8">
        <v>440</v>
      </c>
      <c r="E8">
        <v>80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10" workbookViewId="0">
      <selection activeCell="L20" sqref="L20"/>
    </sheetView>
  </sheetViews>
  <sheetFormatPr defaultRowHeight="17.399999999999999" x14ac:dyDescent="0.4"/>
  <sheetData>
    <row r="1" spans="1:6" ht="21" x14ac:dyDescent="0.4">
      <c r="A1" s="26" t="s">
        <v>181</v>
      </c>
      <c r="B1" s="26"/>
      <c r="C1" s="26"/>
      <c r="D1" s="26"/>
      <c r="E1" s="26"/>
      <c r="F1" s="26"/>
    </row>
    <row r="3" spans="1:6" x14ac:dyDescent="0.4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K11" sqref="K11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25" t="s">
        <v>182</v>
      </c>
      <c r="B1" s="25"/>
      <c r="C1" s="25"/>
      <c r="D1" s="25"/>
      <c r="E1" s="25"/>
      <c r="F1" s="25"/>
      <c r="G1" s="25"/>
    </row>
    <row r="2" spans="1:7" x14ac:dyDescent="0.4">
      <c r="G2" s="10" t="s">
        <v>183</v>
      </c>
    </row>
    <row r="3" spans="1:7" x14ac:dyDescent="0.4">
      <c r="A3" s="11" t="s">
        <v>184</v>
      </c>
      <c r="B3" s="11" t="s">
        <v>185</v>
      </c>
      <c r="C3" s="11" t="s">
        <v>203</v>
      </c>
      <c r="D3" s="11" t="s">
        <v>186</v>
      </c>
      <c r="E3" s="11" t="s">
        <v>187</v>
      </c>
      <c r="F3" s="11" t="s">
        <v>248</v>
      </c>
      <c r="G3" s="11" t="s">
        <v>188</v>
      </c>
    </row>
    <row r="4" spans="1:7" x14ac:dyDescent="0.4">
      <c r="A4" s="4" t="s">
        <v>189</v>
      </c>
      <c r="B4" s="12">
        <v>60</v>
      </c>
      <c r="C4" s="13">
        <v>906</v>
      </c>
      <c r="D4" s="13">
        <v>860</v>
      </c>
      <c r="E4" s="13">
        <v>585</v>
      </c>
      <c r="F4" s="13">
        <v>556</v>
      </c>
      <c r="G4" s="14">
        <v>0.38629999999999998</v>
      </c>
    </row>
    <row r="5" spans="1:7" x14ac:dyDescent="0.4">
      <c r="A5" s="4" t="s">
        <v>190</v>
      </c>
      <c r="B5" s="12">
        <v>60</v>
      </c>
      <c r="C5" s="13">
        <v>823</v>
      </c>
      <c r="D5" s="13">
        <v>781</v>
      </c>
      <c r="E5" s="13">
        <v>512</v>
      </c>
      <c r="F5" s="13">
        <v>486</v>
      </c>
      <c r="G5" s="14">
        <v>0.40939999999999999</v>
      </c>
    </row>
    <row r="6" spans="1:7" x14ac:dyDescent="0.4">
      <c r="A6" s="4" t="s">
        <v>191</v>
      </c>
      <c r="B6" s="12">
        <v>60</v>
      </c>
      <c r="C6" s="13">
        <v>1133</v>
      </c>
      <c r="D6" s="13">
        <v>1076</v>
      </c>
      <c r="E6" s="13">
        <v>684</v>
      </c>
      <c r="F6" s="13">
        <v>649</v>
      </c>
      <c r="G6" s="14">
        <v>0.42709999999999998</v>
      </c>
    </row>
    <row r="7" spans="1:7" x14ac:dyDescent="0.4">
      <c r="A7" s="4" t="s">
        <v>192</v>
      </c>
      <c r="B7" s="12">
        <v>60</v>
      </c>
      <c r="C7" s="13">
        <v>565</v>
      </c>
      <c r="D7" s="13">
        <v>536</v>
      </c>
      <c r="E7" s="13">
        <v>356</v>
      </c>
      <c r="F7" s="13">
        <v>338</v>
      </c>
      <c r="G7" s="14">
        <v>0.4017</v>
      </c>
    </row>
    <row r="8" spans="1:7" x14ac:dyDescent="0.4">
      <c r="A8" s="4" t="s">
        <v>193</v>
      </c>
      <c r="B8" s="12">
        <v>30</v>
      </c>
      <c r="C8" s="13">
        <v>1133</v>
      </c>
      <c r="D8" s="13">
        <v>1076</v>
      </c>
      <c r="E8" s="13">
        <v>684</v>
      </c>
      <c r="F8" s="13">
        <v>649</v>
      </c>
      <c r="G8" s="14">
        <v>0.42709999999999998</v>
      </c>
    </row>
    <row r="9" spans="1:7" x14ac:dyDescent="0.4">
      <c r="A9" s="4" t="s">
        <v>194</v>
      </c>
      <c r="B9" s="12">
        <v>30</v>
      </c>
      <c r="C9" s="13">
        <v>1133</v>
      </c>
      <c r="D9" s="13">
        <v>1076</v>
      </c>
      <c r="E9" s="13">
        <v>684</v>
      </c>
      <c r="F9" s="13">
        <v>649</v>
      </c>
      <c r="G9" s="14">
        <v>0.42709999999999998</v>
      </c>
    </row>
    <row r="10" spans="1:7" x14ac:dyDescent="0.4">
      <c r="A10" s="4" t="s">
        <v>195</v>
      </c>
      <c r="B10" s="12">
        <v>30</v>
      </c>
      <c r="C10" s="13">
        <v>823</v>
      </c>
      <c r="D10" s="13">
        <v>781</v>
      </c>
      <c r="E10" s="13">
        <v>512</v>
      </c>
      <c r="F10" s="13">
        <v>486</v>
      </c>
      <c r="G10" s="14">
        <v>0.40939999999999999</v>
      </c>
    </row>
    <row r="11" spans="1:7" x14ac:dyDescent="0.4">
      <c r="A11" s="4" t="s">
        <v>196</v>
      </c>
      <c r="B11" s="12">
        <v>45</v>
      </c>
      <c r="C11" s="13">
        <v>906</v>
      </c>
      <c r="D11" s="13">
        <v>860</v>
      </c>
      <c r="E11" s="13">
        <v>585</v>
      </c>
      <c r="F11" s="13">
        <v>556</v>
      </c>
      <c r="G11" s="14">
        <v>0.38629999999999998</v>
      </c>
    </row>
    <row r="12" spans="1:7" x14ac:dyDescent="0.4">
      <c r="A12" s="4" t="s">
        <v>197</v>
      </c>
      <c r="B12" s="12">
        <v>30</v>
      </c>
      <c r="C12" s="13">
        <v>1133</v>
      </c>
      <c r="D12" s="13">
        <v>1076</v>
      </c>
      <c r="E12" s="13">
        <v>684</v>
      </c>
      <c r="F12" s="13">
        <v>649</v>
      </c>
      <c r="G12" s="14">
        <v>0.42709999999999998</v>
      </c>
    </row>
    <row r="13" spans="1:7" x14ac:dyDescent="0.4">
      <c r="A13" s="4" t="s">
        <v>198</v>
      </c>
      <c r="B13" s="12">
        <v>45</v>
      </c>
      <c r="C13" s="13">
        <v>696</v>
      </c>
      <c r="D13" s="13">
        <v>661</v>
      </c>
      <c r="E13" s="13">
        <v>431</v>
      </c>
      <c r="F13" s="13">
        <v>409</v>
      </c>
      <c r="G13" s="14">
        <v>0.4123</v>
      </c>
    </row>
    <row r="14" spans="1:7" x14ac:dyDescent="0.4">
      <c r="A14" s="4" t="s">
        <v>199</v>
      </c>
      <c r="B14" s="12">
        <v>60</v>
      </c>
      <c r="C14" s="13">
        <v>1133</v>
      </c>
      <c r="D14" s="13">
        <v>1076</v>
      </c>
      <c r="E14" s="13">
        <v>684</v>
      </c>
      <c r="F14" s="13">
        <v>649</v>
      </c>
      <c r="G14" s="14">
        <v>0.42709999999999998</v>
      </c>
    </row>
    <row r="15" spans="1:7" x14ac:dyDescent="0.4">
      <c r="A15" s="4" t="s">
        <v>200</v>
      </c>
      <c r="B15" s="12">
        <v>30</v>
      </c>
      <c r="C15" s="13">
        <v>906</v>
      </c>
      <c r="D15" s="13">
        <v>860</v>
      </c>
      <c r="E15" s="13">
        <v>585</v>
      </c>
      <c r="F15" s="13">
        <v>556</v>
      </c>
      <c r="G15" s="14">
        <v>0.38629999999999998</v>
      </c>
    </row>
    <row r="16" spans="1:7" x14ac:dyDescent="0.4">
      <c r="A16" s="4" t="s">
        <v>201</v>
      </c>
      <c r="B16" s="12">
        <v>45</v>
      </c>
      <c r="C16" s="13">
        <v>1133</v>
      </c>
      <c r="D16" s="13">
        <v>1076</v>
      </c>
      <c r="E16" s="13">
        <v>684</v>
      </c>
      <c r="F16" s="13">
        <v>649</v>
      </c>
      <c r="G16" s="14">
        <v>0.42709999999999998</v>
      </c>
    </row>
    <row r="17" spans="1:7" x14ac:dyDescent="0.4">
      <c r="A17" s="4" t="s">
        <v>202</v>
      </c>
      <c r="B17" s="12">
        <v>45</v>
      </c>
      <c r="C17" s="13">
        <v>906</v>
      </c>
      <c r="D17" s="13">
        <v>860</v>
      </c>
      <c r="E17" s="13">
        <v>585</v>
      </c>
      <c r="F17" s="13">
        <v>556</v>
      </c>
      <c r="G17" s="1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K10" sqref="K10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204</v>
      </c>
    </row>
    <row r="4" spans="2:5" x14ac:dyDescent="0.4">
      <c r="B4" t="s">
        <v>249</v>
      </c>
      <c r="C4" t="s">
        <v>250</v>
      </c>
      <c r="D4" t="s">
        <v>251</v>
      </c>
      <c r="E4" t="s">
        <v>139</v>
      </c>
    </row>
    <row r="5" spans="2:5" x14ac:dyDescent="0.4">
      <c r="B5" t="s">
        <v>252</v>
      </c>
      <c r="C5">
        <v>500</v>
      </c>
      <c r="D5">
        <v>458</v>
      </c>
      <c r="E5">
        <v>42</v>
      </c>
    </row>
    <row r="6" spans="2:5" x14ac:dyDescent="0.4">
      <c r="B6" t="s">
        <v>253</v>
      </c>
      <c r="C6">
        <v>300</v>
      </c>
      <c r="D6">
        <v>255</v>
      </c>
      <c r="E6">
        <v>45</v>
      </c>
    </row>
    <row r="7" spans="2:5" x14ac:dyDescent="0.4">
      <c r="B7" t="s">
        <v>254</v>
      </c>
      <c r="C7">
        <v>250</v>
      </c>
      <c r="D7">
        <v>214</v>
      </c>
      <c r="E7">
        <v>36</v>
      </c>
    </row>
    <row r="8" spans="2:5" x14ac:dyDescent="0.4">
      <c r="B8" t="s">
        <v>255</v>
      </c>
      <c r="C8">
        <v>680</v>
      </c>
      <c r="D8">
        <v>621</v>
      </c>
      <c r="E8">
        <v>59</v>
      </c>
    </row>
    <row r="9" spans="2:5" x14ac:dyDescent="0.4">
      <c r="B9" t="s">
        <v>256</v>
      </c>
      <c r="C9">
        <v>1000</v>
      </c>
      <c r="D9">
        <v>875</v>
      </c>
      <c r="E9">
        <v>125</v>
      </c>
    </row>
    <row r="10" spans="2:5" x14ac:dyDescent="0.4">
      <c r="B10" t="s">
        <v>257</v>
      </c>
      <c r="C10">
        <v>350</v>
      </c>
      <c r="D10">
        <v>249</v>
      </c>
      <c r="E10">
        <v>101</v>
      </c>
    </row>
    <row r="11" spans="2:5" x14ac:dyDescent="0.4">
      <c r="B11" t="s">
        <v>258</v>
      </c>
      <c r="C11">
        <v>800</v>
      </c>
      <c r="D11">
        <v>756</v>
      </c>
      <c r="E11">
        <v>44</v>
      </c>
    </row>
    <row r="12" spans="2:5" x14ac:dyDescent="0.4">
      <c r="B12" t="s">
        <v>259</v>
      </c>
      <c r="C12">
        <v>850</v>
      </c>
      <c r="D12">
        <v>675</v>
      </c>
      <c r="E12">
        <v>175</v>
      </c>
    </row>
    <row r="13" spans="2:5" x14ac:dyDescent="0.4">
      <c r="B13" t="s">
        <v>260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G23" sqref="G23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26" t="s">
        <v>205</v>
      </c>
      <c r="B1" s="26"/>
      <c r="C1" s="26"/>
      <c r="D1" s="26"/>
      <c r="E1" s="26"/>
      <c r="F1" s="26"/>
      <c r="G1" s="26"/>
    </row>
    <row r="3" spans="1:7" x14ac:dyDescent="0.4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4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workbookViewId="0">
      <selection activeCell="F8" sqref="F8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4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4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4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4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4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4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4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4">
      <c r="A11" s="5" t="s">
        <v>16</v>
      </c>
      <c r="B11" s="4" t="str">
        <f>IF(COUNTIF($B3:$B8,"국민상사")&gt;=2,"우수","일반")</f>
        <v>일반</v>
      </c>
      <c r="C11" s="4" t="str">
        <f>IF(COUNTIF($B3:$B8,"유명상사")&gt;=2,"우수","일반")</f>
        <v>우수</v>
      </c>
      <c r="D11" s="4" t="str">
        <f>IF(COUNTIF($B3:$B8,"진성산업")&gt;=2,"우수","일반")</f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4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4">
      <c r="A13" s="2" t="s">
        <v>41</v>
      </c>
      <c r="B13" s="3" t="s">
        <v>42</v>
      </c>
    </row>
    <row r="14" spans="1:10" x14ac:dyDescent="0.4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">
      <c r="A24" s="4" t="s">
        <v>277</v>
      </c>
      <c r="B24" s="4" t="s">
        <v>279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">
      <c r="A25" s="4" t="s">
        <v>278</v>
      </c>
      <c r="B25" s="4" t="s">
        <v>280</v>
      </c>
      <c r="D25" s="6">
        <f>DSUM(A14:E22,4,A24:B26)</f>
        <v>25600</v>
      </c>
      <c r="E25" s="6">
        <f>TRUNC(DAVERAGE(A14:E22,5,A24:B26))</f>
        <v>18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">
      <c r="A26" s="4" t="s">
        <v>281</v>
      </c>
      <c r="B26" s="4" t="s">
        <v>280</v>
      </c>
    </row>
    <row r="27" spans="1:10" x14ac:dyDescent="0.4">
      <c r="G27" s="27" t="s">
        <v>78</v>
      </c>
      <c r="H27" s="27"/>
      <c r="I27" s="27"/>
      <c r="J27" s="4" t="str">
        <f>COUNTIFS(H16:H25,"경기고교",I16:I25,"3")&amp;"명"</f>
        <v>2명</v>
      </c>
    </row>
    <row r="28" spans="1:10" x14ac:dyDescent="0.4">
      <c r="A28" s="2" t="s">
        <v>80</v>
      </c>
      <c r="B28" s="3" t="s">
        <v>81</v>
      </c>
      <c r="G28" s="27" t="s">
        <v>79</v>
      </c>
      <c r="H28" s="27"/>
      <c r="I28" s="27"/>
      <c r="J28" s="4" t="str">
        <f>SUMIFS(J16:J25,H16:H25,"경기고교",I16:I25,"2")&amp;"점"</f>
        <v>145점</v>
      </c>
    </row>
    <row r="29" spans="1:10" x14ac:dyDescent="0.4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4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1">VLOOKUP(MID(A31,4,1),$G$36:$H$38,2,FALSE)</f>
        <v>0.03</v>
      </c>
    </row>
    <row r="32" spans="1:10" x14ac:dyDescent="0.4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1"/>
        <v>0.05</v>
      </c>
    </row>
    <row r="33" spans="1:8" x14ac:dyDescent="0.4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1"/>
        <v>0.04</v>
      </c>
    </row>
    <row r="34" spans="1:8" x14ac:dyDescent="0.4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1"/>
        <v>0.03</v>
      </c>
      <c r="G34" s="28" t="s">
        <v>99</v>
      </c>
      <c r="H34" s="28"/>
    </row>
    <row r="35" spans="1:8" x14ac:dyDescent="0.4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1"/>
        <v>0.05</v>
      </c>
      <c r="G35" s="4" t="s">
        <v>100</v>
      </c>
      <c r="H35" s="4" t="s">
        <v>86</v>
      </c>
    </row>
    <row r="36" spans="1:8" x14ac:dyDescent="0.4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1"/>
        <v>0.04</v>
      </c>
      <c r="G36" s="4" t="s">
        <v>101</v>
      </c>
      <c r="H36" s="7">
        <v>0.03</v>
      </c>
    </row>
    <row r="37" spans="1:8" x14ac:dyDescent="0.4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1"/>
        <v>0.03</v>
      </c>
      <c r="G37" s="4" t="s">
        <v>102</v>
      </c>
      <c r="H37" s="7">
        <v>0.04</v>
      </c>
    </row>
    <row r="38" spans="1:8" x14ac:dyDescent="0.4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1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D33" sqref="D33"/>
    </sheetView>
  </sheetViews>
  <sheetFormatPr defaultRowHeight="17.399999999999999" outlineLevelRow="3" x14ac:dyDescent="0.4"/>
  <cols>
    <col min="1" max="1" width="9.796875" bestFit="1" customWidth="1"/>
    <col min="3" max="3" width="13.19921875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26" t="s">
        <v>104</v>
      </c>
      <c r="B1" s="26"/>
      <c r="C1" s="26"/>
      <c r="D1" s="26"/>
      <c r="E1" s="26"/>
      <c r="F1" s="26"/>
      <c r="G1" s="26"/>
    </row>
    <row r="3" spans="1:7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4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15" t="s">
        <v>266</v>
      </c>
      <c r="D7" s="18">
        <f>SUBTOTAL(1,D4:D6)</f>
        <v>5.666666666666667</v>
      </c>
      <c r="E7" s="18"/>
      <c r="F7" s="18">
        <f>SUBTOTAL(1,F4:F6)</f>
        <v>4</v>
      </c>
      <c r="G7" s="4"/>
    </row>
    <row r="8" spans="1:7" outlineLevel="1" x14ac:dyDescent="0.4">
      <c r="A8" s="8"/>
      <c r="B8" s="4"/>
      <c r="C8" s="15" t="s">
        <v>261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15" t="s">
        <v>267</v>
      </c>
      <c r="D13" s="18">
        <f>SUBTOTAL(1,D9:D12)</f>
        <v>6.25</v>
      </c>
      <c r="E13" s="18"/>
      <c r="F13" s="18">
        <f>SUBTOTAL(1,F9:F12)</f>
        <v>4.25</v>
      </c>
      <c r="G13" s="4"/>
    </row>
    <row r="14" spans="1:7" outlineLevel="1" x14ac:dyDescent="0.4">
      <c r="A14" s="8"/>
      <c r="B14" s="4"/>
      <c r="C14" s="15" t="s">
        <v>262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15" t="s">
        <v>268</v>
      </c>
      <c r="D22" s="18">
        <f>SUBTOTAL(1,D15:D21)</f>
        <v>4.2857142857142856</v>
      </c>
      <c r="E22" s="18"/>
      <c r="F22" s="18">
        <f>SUBTOTAL(1,F15:F21)</f>
        <v>5.8571428571428568</v>
      </c>
      <c r="G22" s="4"/>
    </row>
    <row r="23" spans="1:7" outlineLevel="1" x14ac:dyDescent="0.4">
      <c r="A23" s="8"/>
      <c r="B23" s="4"/>
      <c r="C23" s="15" t="s">
        <v>263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16"/>
      <c r="B27" s="1"/>
      <c r="C27" s="17" t="s">
        <v>269</v>
      </c>
      <c r="D27" s="19">
        <f>SUBTOTAL(1,D24:D26)</f>
        <v>6.333333333333333</v>
      </c>
      <c r="E27" s="19"/>
      <c r="F27" s="19">
        <f>SUBTOTAL(1,F24:F26)</f>
        <v>6.666666666666667</v>
      </c>
      <c r="G27" s="1"/>
    </row>
    <row r="28" spans="1:7" outlineLevel="1" x14ac:dyDescent="0.4">
      <c r="A28" s="16"/>
      <c r="B28" s="1"/>
      <c r="C28" s="17" t="s">
        <v>264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4">
      <c r="A29" s="16"/>
      <c r="B29" s="1"/>
      <c r="C29" s="17" t="s">
        <v>270</v>
      </c>
      <c r="D29" s="19">
        <f>SUBTOTAL(1,D4:D26)</f>
        <v>5.3529411764705879</v>
      </c>
      <c r="E29" s="19"/>
      <c r="F29" s="19">
        <f>SUBTOTAL(1,F4:F26)</f>
        <v>5.2941176470588234</v>
      </c>
      <c r="G29" s="1"/>
    </row>
    <row r="30" spans="1:7" x14ac:dyDescent="0.4">
      <c r="A30" s="16"/>
      <c r="B30" s="1"/>
      <c r="C30" s="17" t="s">
        <v>265</v>
      </c>
      <c r="D30" s="1">
        <f>SUBTOTAL(9,D4:D26)</f>
        <v>91</v>
      </c>
      <c r="E30" s="1"/>
      <c r="F30" s="1">
        <f>SUBTOTAL(9,F4:F26)</f>
        <v>90</v>
      </c>
      <c r="G30" s="1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19" workbookViewId="0">
      <selection activeCell="D20" sqref="D20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296875" bestFit="1" customWidth="1"/>
    <col min="4" max="4" width="10.8984375" bestFit="1" customWidth="1"/>
    <col min="5" max="5" width="10.69921875" bestFit="1" customWidth="1"/>
    <col min="6" max="7" width="10.8984375" bestFit="1" customWidth="1"/>
    <col min="8" max="8" width="10.69921875" bestFit="1" customWidth="1"/>
  </cols>
  <sheetData>
    <row r="1" spans="1:6" ht="21" x14ac:dyDescent="0.4">
      <c r="A1" s="26" t="s">
        <v>119</v>
      </c>
      <c r="B1" s="26"/>
      <c r="C1" s="26"/>
      <c r="D1" s="26"/>
      <c r="E1" s="26"/>
      <c r="F1" s="26"/>
    </row>
    <row r="3" spans="1:6" x14ac:dyDescent="0.4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4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20" t="s">
        <v>273</v>
      </c>
      <c r="B18" s="20" t="s">
        <v>272</v>
      </c>
    </row>
    <row r="19" spans="1:5" x14ac:dyDescent="0.4">
      <c r="A19" s="20" t="s">
        <v>271</v>
      </c>
      <c r="B19" t="s">
        <v>274</v>
      </c>
      <c r="C19" t="s">
        <v>275</v>
      </c>
      <c r="D19" t="s">
        <v>276</v>
      </c>
      <c r="E19" t="s">
        <v>265</v>
      </c>
    </row>
    <row r="20" spans="1:5" x14ac:dyDescent="0.4">
      <c r="A20" s="21" t="s">
        <v>128</v>
      </c>
      <c r="B20" s="22"/>
      <c r="C20" s="22"/>
      <c r="D20" s="22">
        <v>1008000</v>
      </c>
      <c r="E20" s="22">
        <v>1008000</v>
      </c>
    </row>
    <row r="21" spans="1:5" x14ac:dyDescent="0.4">
      <c r="A21" s="21" t="s">
        <v>130</v>
      </c>
      <c r="B21" s="22"/>
      <c r="C21" s="22">
        <v>498750</v>
      </c>
      <c r="D21" s="22"/>
      <c r="E21" s="22">
        <v>498750</v>
      </c>
    </row>
    <row r="22" spans="1:5" x14ac:dyDescent="0.4">
      <c r="A22" s="21" t="s">
        <v>127</v>
      </c>
      <c r="B22" s="22"/>
      <c r="C22" s="22">
        <v>365750</v>
      </c>
      <c r="D22" s="22"/>
      <c r="E22" s="22">
        <v>365750</v>
      </c>
    </row>
    <row r="23" spans="1:5" x14ac:dyDescent="0.4">
      <c r="A23" s="21" t="s">
        <v>129</v>
      </c>
      <c r="B23" s="22">
        <v>133000</v>
      </c>
      <c r="C23" s="22"/>
      <c r="D23" s="22"/>
      <c r="E23" s="22">
        <v>133000</v>
      </c>
    </row>
    <row r="24" spans="1:5" x14ac:dyDescent="0.4">
      <c r="A24" s="21" t="s">
        <v>132</v>
      </c>
      <c r="B24" s="22"/>
      <c r="C24" s="22">
        <v>465500</v>
      </c>
      <c r="D24" s="22"/>
      <c r="E24" s="22">
        <v>465500</v>
      </c>
    </row>
    <row r="25" spans="1:5" x14ac:dyDescent="0.4">
      <c r="A25" s="21" t="s">
        <v>126</v>
      </c>
      <c r="B25" s="22"/>
      <c r="C25" s="22">
        <v>498750</v>
      </c>
      <c r="D25" s="22"/>
      <c r="E25" s="22">
        <v>498750</v>
      </c>
    </row>
    <row r="26" spans="1:5" x14ac:dyDescent="0.4">
      <c r="A26" s="21" t="s">
        <v>131</v>
      </c>
      <c r="B26" s="22"/>
      <c r="C26" s="22"/>
      <c r="D26" s="22">
        <v>1102500</v>
      </c>
      <c r="E26" s="22">
        <v>1102500</v>
      </c>
    </row>
    <row r="27" spans="1:5" x14ac:dyDescent="0.4">
      <c r="A27" s="21" t="s">
        <v>265</v>
      </c>
      <c r="B27" s="22">
        <v>133000</v>
      </c>
      <c r="C27" s="22">
        <v>457187.5</v>
      </c>
      <c r="D27" s="22">
        <v>1055250</v>
      </c>
      <c r="E27" s="2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0" workbookViewId="0">
      <selection activeCell="A26" sqref="A26:E30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26" t="s">
        <v>133</v>
      </c>
      <c r="B1" s="26"/>
      <c r="C1" s="26"/>
      <c r="D1" s="26"/>
      <c r="E1" s="26"/>
      <c r="F1" s="26"/>
      <c r="G1" s="26"/>
    </row>
    <row r="3" spans="1:7" x14ac:dyDescent="0.4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4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26" t="s">
        <v>151</v>
      </c>
      <c r="B13" s="26"/>
      <c r="C13" s="26"/>
      <c r="D13" s="26"/>
      <c r="E13" s="26"/>
      <c r="F13" s="26"/>
      <c r="G13" s="26"/>
    </row>
    <row r="15" spans="1:7" x14ac:dyDescent="0.4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4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26" t="s">
        <v>247</v>
      </c>
      <c r="B25" s="26"/>
      <c r="C25" s="26"/>
      <c r="D25" s="26"/>
      <c r="E25" s="26"/>
    </row>
    <row r="26" spans="1:7" x14ac:dyDescent="0.4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4">
      <c r="A27" s="4" t="s">
        <v>148</v>
      </c>
      <c r="B27" s="23">
        <v>8000</v>
      </c>
      <c r="C27" s="23">
        <v>1050</v>
      </c>
      <c r="D27" s="23">
        <v>420</v>
      </c>
      <c r="E27" s="23">
        <v>8420</v>
      </c>
    </row>
    <row r="28" spans="1:7" x14ac:dyDescent="0.4">
      <c r="A28" s="4" t="s">
        <v>152</v>
      </c>
      <c r="B28" s="23">
        <v>10000</v>
      </c>
      <c r="C28" s="23">
        <v>280</v>
      </c>
      <c r="D28" s="23">
        <v>210</v>
      </c>
      <c r="E28" s="23">
        <v>8710</v>
      </c>
    </row>
    <row r="29" spans="1:7" x14ac:dyDescent="0.4">
      <c r="A29" s="4" t="s">
        <v>153</v>
      </c>
      <c r="B29" s="23">
        <v>6500</v>
      </c>
      <c r="C29" s="23">
        <v>380</v>
      </c>
      <c r="D29" s="23">
        <v>190</v>
      </c>
      <c r="E29" s="23">
        <v>6190</v>
      </c>
    </row>
    <row r="30" spans="1:7" x14ac:dyDescent="0.4">
      <c r="A30" s="4" t="s">
        <v>150</v>
      </c>
      <c r="B30" s="23">
        <v>5200</v>
      </c>
      <c r="C30" s="23">
        <v>1200</v>
      </c>
      <c r="D30" s="23">
        <v>150</v>
      </c>
      <c r="E30" s="23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I17" sqref="I17"/>
    </sheetView>
  </sheetViews>
  <sheetFormatPr defaultRowHeight="17.399999999999999" x14ac:dyDescent="0.4"/>
  <sheetData>
    <row r="1" spans="1:10" ht="21" x14ac:dyDescent="0.4">
      <c r="A1" s="26" t="s">
        <v>154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x14ac:dyDescent="0.4">
      <c r="A3" s="24" t="s">
        <v>155</v>
      </c>
      <c r="B3" s="24" t="s">
        <v>156</v>
      </c>
      <c r="C3" s="24" t="s">
        <v>157</v>
      </c>
      <c r="D3" s="24" t="s">
        <v>158</v>
      </c>
      <c r="E3" s="24" t="s">
        <v>159</v>
      </c>
      <c r="F3" s="24" t="s">
        <v>160</v>
      </c>
      <c r="G3" s="24" t="s">
        <v>161</v>
      </c>
      <c r="H3" s="24" t="s">
        <v>162</v>
      </c>
      <c r="I3" s="24" t="s">
        <v>163</v>
      </c>
      <c r="J3" s="24" t="s">
        <v>164</v>
      </c>
    </row>
    <row r="4" spans="1:10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29" t="s">
        <v>172</v>
      </c>
      <c r="B10" s="30"/>
      <c r="C10" s="31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2"/>
      <c r="J10" s="33"/>
    </row>
    <row r="12" spans="1:10" x14ac:dyDescent="0.4">
      <c r="A12" t="s">
        <v>173</v>
      </c>
    </row>
    <row r="13" spans="1:10" x14ac:dyDescent="0.4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30480</xdr:colOff>
                    <xdr:row>12</xdr:row>
                    <xdr:rowOff>22860</xdr:rowOff>
                  </from>
                  <to>
                    <xdr:col>7</xdr:col>
                    <xdr:colOff>647700</xdr:colOff>
                    <xdr:row>13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현정 최</cp:lastModifiedBy>
  <dcterms:created xsi:type="dcterms:W3CDTF">2023-04-27T08:01:32Z</dcterms:created>
  <dcterms:modified xsi:type="dcterms:W3CDTF">2025-01-15T06:16:56Z</dcterms:modified>
</cp:coreProperties>
</file>