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 codeName="{37A63EE7-654F-3FA9-A528-636911D70600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kall\Downloads\2025 총정리_컴활1급실기_정답수정\길벗컴활1급총정리\엑셀\모의\"/>
    </mc:Choice>
  </mc:AlternateContent>
  <xr:revisionPtr revIDLastSave="0" documentId="13_ncr:1_{6391B9FC-8EC9-46CE-8AD7-DAFD859D35F8}" xr6:coauthVersionLast="47" xr6:coauthVersionMax="47" xr10:uidLastSave="{00000000-0000-0000-0000-000000000000}"/>
  <bookViews>
    <workbookView xWindow="-108" yWindow="-108" windowWidth="23256" windowHeight="12456" firstSheet="1" activeTab="1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기본작업!$A$4:$K$31</definedName>
    <definedName name="_xlnm.Criteria" localSheetId="0">기본작업!$A$33:$A$34</definedName>
    <definedName name="_xlnm.Extract" localSheetId="0">기본작업!$A$36:$E$36</definedName>
    <definedName name="_xlnm.Print_Area" localSheetId="0">기본작업!$A$2:$K$31</definedName>
  </definedNames>
  <calcPr calcId="191029"/>
  <pivotCaches>
    <pivotCache cacheId="1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" i="2" l="1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P10" i="2" a="1"/>
  <c r="P10" i="2" s="1"/>
  <c r="Q10" i="2" a="1"/>
  <c r="Q10" i="2" s="1"/>
  <c r="P11" i="2" a="1"/>
  <c r="P11" i="2" s="1"/>
  <c r="Q11" i="2" a="1"/>
  <c r="Q11" i="2" s="1"/>
  <c r="O11" i="2" a="1"/>
  <c r="O11" i="2" s="1"/>
  <c r="O10" i="2" a="1"/>
  <c r="O10" i="2" s="1"/>
  <c r="P4" i="2" a="1"/>
  <c r="P4" i="2" s="1"/>
  <c r="Q4" i="2" a="1"/>
  <c r="Q4" i="2"/>
  <c r="R4" i="2" a="1"/>
  <c r="R4" i="2"/>
  <c r="P5" i="2" a="1"/>
  <c r="P5" i="2"/>
  <c r="Q5" i="2" a="1"/>
  <c r="Q5" i="2" s="1"/>
  <c r="R5" i="2" a="1"/>
  <c r="R5" i="2" s="1"/>
  <c r="P6" i="2" a="1"/>
  <c r="P6" i="2" s="1"/>
  <c r="Q6" i="2" a="1"/>
  <c r="Q6" i="2" s="1"/>
  <c r="R6" i="2" a="1"/>
  <c r="R6" i="2" s="1"/>
  <c r="O5" i="2" a="1"/>
  <c r="O5" i="2" s="1"/>
  <c r="O6" i="2" a="1"/>
  <c r="O6" i="2" s="1"/>
  <c r="O4" i="2" a="1"/>
  <c r="O4" i="2" s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4" i="2"/>
  <c r="A34" i="1"/>
  <c r="P14" i="2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  <c r="I5" i="2" a="1"/>
  <c r="I11" i="2" a="1"/>
  <c r="I17" i="2" a="1"/>
  <c r="I23" i="2" a="1"/>
  <c r="I29" i="2" a="1"/>
  <c r="I27" i="2" a="1"/>
  <c r="I16" i="2" a="1"/>
  <c r="I12" i="2" a="1"/>
  <c r="I18" i="2" a="1"/>
  <c r="I24" i="2" a="1"/>
  <c r="I8" i="2" a="1"/>
  <c r="I26" i="2" a="1"/>
  <c r="I21" i="2" a="1"/>
  <c r="I28" i="2" a="1"/>
  <c r="I6" i="2" a="1"/>
  <c r="I30" i="2" a="1"/>
  <c r="I14" i="2" a="1"/>
  <c r="I9" i="2" a="1"/>
  <c r="I22" i="2" a="1"/>
  <c r="I7" i="2" a="1"/>
  <c r="I13" i="2" a="1"/>
  <c r="I19" i="2" a="1"/>
  <c r="I25" i="2" a="1"/>
  <c r="I20" i="2" a="1"/>
  <c r="I15" i="2" a="1"/>
  <c r="I10" i="2" a="1"/>
  <c r="I4" i="2" a="1"/>
  <c r="I10" i="2" l="1"/>
  <c r="I15" i="2"/>
  <c r="I20" i="2"/>
  <c r="I25" i="2"/>
  <c r="I19" i="2"/>
  <c r="I13" i="2"/>
  <c r="I7" i="2"/>
  <c r="I22" i="2"/>
  <c r="I9" i="2"/>
  <c r="I14" i="2"/>
  <c r="I30" i="2"/>
  <c r="I6" i="2"/>
  <c r="I28" i="2"/>
  <c r="I21" i="2"/>
  <c r="I26" i="2"/>
  <c r="I8" i="2"/>
  <c r="I24" i="2"/>
  <c r="I18" i="2"/>
  <c r="I12" i="2"/>
  <c r="I16" i="2"/>
  <c r="I27" i="2"/>
  <c r="I29" i="2"/>
  <c r="I23" i="2"/>
  <c r="I17" i="2"/>
  <c r="I11" i="2"/>
  <c r="I5" i="2"/>
  <c r="I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9B6E408-2130-44B3-9BBF-075C126BD37E}" name="MS Access Database_Query" type="1" refreshedVersion="8" background="1">
    <dbPr connection="DSN=MS Access Database;DBQ=C:\Users\akall\Downloads\2025 총정리_컴활1급실기_정답수정\길벗컴활1급총정리\엑셀\모의\중장비대여현황.accdb;DefaultDir=C:\Users\akall\Downloads\2025 총정리_컴활1급실기_정답수정\길벗컴활1급총정리\엑셀\모의;DriverId=25;FIL=MS Access;MaxBufferSize=2048;PageTimeout=5;" command="SELECT 대여내역.수령일, 대여내역.대여장비, 대여내역.대여시간, 대여내역.대여비용_x000d__x000a_FROM 대여내역 대여내역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<sst xmlns="http://schemas.openxmlformats.org/spreadsheetml/2006/main" count="661" uniqueCount="172">
  <si>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</si>
  <si>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</si>
  <si>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</si>
  <si>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</si>
  <si>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</si>
  <si>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</si>
  <si>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</si>
  <si>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</si>
  <si>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</si>
  <si>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</si>
  <si>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</si>
  <si>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</si>
  <si>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</si>
  <si>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</si>
  <si>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</si>
  <si>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</si>
  <si>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</si>
  <si>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</si>
  <si>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</si>
  <si>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</si>
  <si>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</si>
  <si>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</si>
  <si>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</si>
  <si>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</si>
  <si>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</si>
  <si>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</si>
  <si>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</si>
  <si>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</si>
  <si>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</si>
  <si>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</si>
  <si>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</si>
  <si>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</si>
  <si>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</si>
  <si>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</si>
  <si>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</si>
  <si>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</si>
  <si>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</si>
  <si>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</si>
  <si>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</si>
  <si>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</si>
  <si>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</si>
  <si>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</si>
  <si>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</si>
  <si>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</si>
  <si>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</si>
  <si>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</si>
  <si>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</si>
  <si>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</si>
  <si>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</si>
  <si>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</si>
  <si>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</si>
  <si>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</si>
  <si>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</si>
  <si>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</si>
  <si>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</si>
  <si>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</si>
  <si>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</si>
  <si>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</si>
  <si>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</si>
  <si>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</si>
  <si>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</si>
  <si>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</si>
  <si>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</si>
  <si>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</si>
  <si>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</si>
  <si>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</si>
  <si>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</si>
  <si>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</si>
  <si>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</si>
  <si>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</si>
  <si>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</si>
  <si>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</si>
  <si>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</si>
  <si>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</si>
  <si>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</si>
  <si>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</si>
  <si>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</si>
  <si>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</si>
  <si>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</si>
  <si>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</si>
  <si>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</si>
  <si>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</si>
  <si>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</si>
  <si>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</si>
  <si>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</si>
  <si>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</si>
  <si>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</si>
  <si>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</si>
  <si>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</si>
  <si>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</si>
  <si>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</si>
  <si>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</si>
  <si>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</si>
  <si>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</si>
  <si>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</si>
  <si>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</si>
  <si>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</si>
  <si>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</si>
  <si>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</si>
  <si>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</si>
  <si>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</si>
  <si>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</si>
  <si>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</si>
  <si>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</si>
  <si>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</si>
  <si>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</si>
  <si>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</si>
  <si>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</si>
  <si>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</si>
  <si>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</si>
  <si>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</si>
  <si>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</si>
  <si>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</si>
  <si>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</si>
  <si>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</si>
  <si>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</si>
  <si>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</si>
  <si>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</si>
  <si>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</si>
  <si>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</si>
  <si>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</si>
  <si>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</si>
  <si>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</si>
  <si>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</si>
  <si>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</si>
  <si>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</si>
  <si>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</si>
  <si>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</si>
  <si>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</si>
  <si>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</si>
  <si>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</si>
  <si>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</si>
  <si>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</si>
  <si>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</si>
  <si>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</si>
  <si>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</si>
  <si>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</si>
  <si>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</si>
  <si>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</si>
  <si>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</si>
  <si>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</si>
  <si>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</si>
  <si>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</si>
  <si>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</si>
  <si>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</si>
  <si>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</si>
  <si>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</si>
  <si>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</si>
  <si>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</si>
  <si>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</si>
  <si>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</si>
  <si>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</si>
  <si>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</si>
  <si>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</si>
  <si>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대여코드</t>
    <phoneticPr fontId="2" type="noConversion"/>
  </si>
  <si>
    <t>대여자</t>
    <phoneticPr fontId="2" type="noConversion"/>
  </si>
  <si>
    <t>대여장비</t>
    <phoneticPr fontId="2" type="noConversion"/>
  </si>
  <si>
    <t>대여시간</t>
    <phoneticPr fontId="2" type="noConversion"/>
  </si>
  <si>
    <t>대여비용</t>
    <phoneticPr fontId="2" type="noConversion"/>
  </si>
  <si>
    <t>총합계</t>
  </si>
  <si>
    <t>4월</t>
  </si>
  <si>
    <t>5월</t>
  </si>
  <si>
    <t>6월</t>
  </si>
  <si>
    <t>7월</t>
  </si>
  <si>
    <t>8월</t>
  </si>
  <si>
    <t>개월(수령일)</t>
  </si>
  <si>
    <t>값</t>
  </si>
  <si>
    <t>평균 : 대여시간</t>
  </si>
  <si>
    <t>전체 평균 : 대여시간</t>
  </si>
  <si>
    <t>평균 : 대여비용</t>
  </si>
  <si>
    <t>전체 평균 : 대여비용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</si>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</sst>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[Red][&gt;=7]&quot;장&quot;&quot;기&quot;* 0&quot;일&quot;;[Blue][&lt;=2]&quot;단&quot;&quot;기&quot;* 0&quot;일&quot;;0&quot;일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1" xfId="1" applyNumberFormat="1" applyFont="1" applyBorder="1" applyAlignment="1">
      <alignment horizontal="center" vertical="center"/>
    </xf>
    <xf numFmtId="177" fontId="0" fillId="0" borderId="1" xfId="0" applyNumberFormat="1" applyBorder="1" applyAlignment="1">
      <alignment horizontal="right"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1"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웹서비스 유지관리 비용 현황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25-4478-8D53-BB50726F5B2D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25-4478-8D53-BB50726F5B2D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25-4478-8D53-BB50726F5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rotWithShape="1">
      <a:gsLst>
        <a:gs pos="0">
          <a:schemeClr val="accent5">
            <a:lumMod val="110000"/>
            <a:satMod val="105000"/>
            <a:tint val="67000"/>
          </a:schemeClr>
        </a:gs>
        <a:gs pos="50000">
          <a:schemeClr val="accent5">
            <a:lumMod val="105000"/>
            <a:satMod val="103000"/>
            <a:tint val="73000"/>
          </a:schemeClr>
        </a:gs>
        <a:gs pos="100000">
          <a:schemeClr val="accent5">
            <a:lumMod val="105000"/>
            <a:satMod val="109000"/>
            <a:tint val="81000"/>
          </a:schemeClr>
        </a:gs>
      </a:gsLst>
      <a:lin ang="5400000" scaled="0"/>
    </a:gradFill>
    <a:ln w="6350" cap="flat" cmpd="sng" algn="ctr">
      <a:solidFill>
        <a:schemeClr val="accent5"/>
      </a:solidFill>
      <a:prstDash val="solid"/>
      <a:miter lim="800000"/>
    </a:ln>
    <a:effectLst>
      <a:innerShdw blurRad="114300">
        <a:prstClr val="black"/>
      </a:inn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12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12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746760</xdr:colOff>
          <xdr:row>1</xdr:row>
          <xdr:rowOff>0</xdr:rowOff>
        </xdr:from>
        <xdr:to>
          <xdr:col>5</xdr:col>
          <xdr:colOff>632460</xdr:colOff>
          <xdr:row>3</xdr:row>
          <xdr:rowOff>22860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H K" refreshedDate="45670.086502546299" backgroundQuery="1" createdVersion="8" refreshedVersion="8" minRefreshableVersion="3" recordCount="27" xr:uid="{B563D410-51F8-49A1-BC92-7FA885F06A81}">
  <cacheSource type="external" connectionId="1"/>
  <cacheFields count="5">
    <cacheField name="수령일" numFmtId="0" sqlType="11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par="4"/>
    </cacheField>
    <cacheField name="대여장비" numFmtId="0" sqlType="-9">
      <sharedItems count="4">
        <s v="지게차"/>
        <s v="크레인"/>
        <s v="불도저"/>
        <s v="굴착기"/>
      </sharedItems>
    </cacheField>
    <cacheField name="대여시간" numFmtId="0" sqlType="8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 sqlType="2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  <cacheField name="개월(수령일)" numFmtId="0" databaseField="0">
      <fieldGroup base="0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1"/>
    <x v="2"/>
    <x v="2"/>
  </r>
  <r>
    <x v="3"/>
    <x v="2"/>
    <x v="3"/>
    <x v="3"/>
  </r>
  <r>
    <x v="4"/>
    <x v="2"/>
    <x v="4"/>
    <x v="4"/>
  </r>
  <r>
    <x v="5"/>
    <x v="3"/>
    <x v="5"/>
    <x v="5"/>
  </r>
  <r>
    <x v="6"/>
    <x v="3"/>
    <x v="6"/>
    <x v="5"/>
  </r>
  <r>
    <x v="7"/>
    <x v="0"/>
    <x v="7"/>
    <x v="6"/>
  </r>
  <r>
    <x v="8"/>
    <x v="0"/>
    <x v="8"/>
    <x v="6"/>
  </r>
  <r>
    <x v="9"/>
    <x v="2"/>
    <x v="9"/>
    <x v="7"/>
  </r>
  <r>
    <x v="10"/>
    <x v="1"/>
    <x v="10"/>
    <x v="2"/>
  </r>
  <r>
    <x v="11"/>
    <x v="2"/>
    <x v="11"/>
    <x v="7"/>
  </r>
  <r>
    <x v="12"/>
    <x v="2"/>
    <x v="12"/>
    <x v="8"/>
  </r>
  <r>
    <x v="13"/>
    <x v="1"/>
    <x v="13"/>
    <x v="1"/>
  </r>
  <r>
    <x v="14"/>
    <x v="2"/>
    <x v="14"/>
    <x v="7"/>
  </r>
  <r>
    <x v="15"/>
    <x v="2"/>
    <x v="15"/>
    <x v="3"/>
  </r>
  <r>
    <x v="16"/>
    <x v="3"/>
    <x v="16"/>
    <x v="9"/>
  </r>
  <r>
    <x v="12"/>
    <x v="3"/>
    <x v="17"/>
    <x v="10"/>
  </r>
  <r>
    <x v="17"/>
    <x v="0"/>
    <x v="18"/>
    <x v="0"/>
  </r>
  <r>
    <x v="18"/>
    <x v="1"/>
    <x v="19"/>
    <x v="1"/>
  </r>
  <r>
    <x v="19"/>
    <x v="0"/>
    <x v="20"/>
    <x v="11"/>
  </r>
  <r>
    <x v="20"/>
    <x v="2"/>
    <x v="21"/>
    <x v="7"/>
  </r>
  <r>
    <x v="21"/>
    <x v="3"/>
    <x v="22"/>
    <x v="12"/>
  </r>
  <r>
    <x v="22"/>
    <x v="0"/>
    <x v="23"/>
    <x v="13"/>
  </r>
  <r>
    <x v="23"/>
    <x v="2"/>
    <x v="24"/>
    <x v="14"/>
  </r>
  <r>
    <x v="24"/>
    <x v="0"/>
    <x v="25"/>
    <x v="15"/>
  </r>
  <r>
    <x v="25"/>
    <x v="0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966CB16-4D7E-48A4-A429-3F5073566A49}" name="피벗 테이블1" cacheId="10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mergeItem="1" createdVersion="8" indent="0" compact="0" outline="1" outlineData="1" compactData="0" multipleFieldFilters="0" fieldListSortAscending="1">
  <location ref="B2:H20" firstHeaderRow="1" firstDataRow="2" firstDataCol="2"/>
  <pivotFields count="5">
    <pivotField compact="0" showAll="0">
      <items count="27">
        <item x="11"/>
        <item x="19"/>
        <item x="7"/>
        <item x="23"/>
        <item x="8"/>
        <item x="20"/>
        <item x="24"/>
        <item x="15"/>
        <item x="22"/>
        <item x="12"/>
        <item x="0"/>
        <item x="3"/>
        <item x="17"/>
        <item x="25"/>
        <item x="21"/>
        <item x="2"/>
        <item x="9"/>
        <item x="6"/>
        <item x="4"/>
        <item x="16"/>
        <item x="18"/>
        <item x="13"/>
        <item x="10"/>
        <item x="5"/>
        <item x="1"/>
        <item x="14"/>
        <item t="default"/>
      </items>
    </pivotField>
    <pivotField axis="axisCol" compact="0" showAll="0">
      <items count="5">
        <item x="3"/>
        <item x="2"/>
        <item x="0"/>
        <item x="1"/>
        <item t="default"/>
      </items>
    </pivotField>
    <pivotField dataField="1"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4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2" subtotal="average" baseField="4" baseItem="4" numFmtId="176"/>
    <dataField name="평균 : 대여비용" fld="3" subtotal="average" baseField="4" baseItem="4" numFmtId="176"/>
  </dataFields>
  <pivotTableStyleInfo name="PivotStyleLight1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K41"/>
  <sheetViews>
    <sheetView workbookViewId="0">
      <selection activeCell="M6" sqref="M6"/>
    </sheetView>
  </sheetViews>
  <sheetFormatPr defaultRowHeight="17.399999999999999"/>
  <cols>
    <col min="1" max="1" width="9.59765625" bestFit="1" customWidth="1"/>
    <col min="2" max="2" width="7.09765625" bestFit="1" customWidth="1"/>
    <col min="3" max="3" width="9" bestFit="1" customWidth="1"/>
    <col min="4" max="5" width="11.09765625" bestFit="1" customWidth="1"/>
    <col min="6" max="10" width="9" bestFit="1" customWidth="1"/>
    <col min="11" max="11" width="10.8984375" bestFit="1" customWidth="1"/>
    <col min="12" max="12" width="12.8984375" bestFit="1" customWidth="1"/>
  </cols>
  <sheetData>
    <row r="2" spans="1:11" ht="21">
      <c r="A2" s="16" t="s">
        <v>84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>
      <c r="A33" s="19" t="s">
        <v>153</v>
      </c>
    </row>
    <row r="34" spans="1:5">
      <c r="A34" t="b">
        <f>AND(ISEVEN(RIGHT(A5,1)),J5&gt;=100)</f>
        <v>0</v>
      </c>
    </row>
    <row r="36" spans="1:5">
      <c r="A36" t="s">
        <v>154</v>
      </c>
      <c r="B36" t="s">
        <v>155</v>
      </c>
      <c r="C36" t="s">
        <v>156</v>
      </c>
      <c r="D36" t="s">
        <v>157</v>
      </c>
      <c r="E36" t="s">
        <v>158</v>
      </c>
    </row>
    <row r="37" spans="1:5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0" priority="1">
      <formula>OR(_xlfn.RANK.EQ($K5,$K$5:$K$31)&lt;=3,_xlfn.RANK.EQ($K5,$K$5:$K$31,1)&lt;=3)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4" fitToHeight="2" orientation="portrait" r:id="rId1"/>
  <headerFooter>
    <oddFooter>&amp;C&amp;"HY견고딕,보통"&amp;D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tabSelected="1" workbookViewId="0">
      <selection activeCell="F1" sqref="F1"/>
    </sheetView>
  </sheetViews>
  <sheetFormatPr defaultRowHeight="17.399999999999999"/>
  <cols>
    <col min="1" max="1" width="9.59765625" bestFit="1" customWidth="1"/>
    <col min="2" max="2" width="7.09765625" bestFit="1" customWidth="1"/>
    <col min="3" max="3" width="9" customWidth="1"/>
    <col min="4" max="4" width="11.09765625" customWidth="1"/>
    <col min="5" max="5" width="11.09765625" bestFit="1" customWidth="1"/>
    <col min="6" max="10" width="9" bestFit="1" customWidth="1"/>
    <col min="12" max="12" width="10.8984375" bestFit="1" customWidth="1"/>
    <col min="13" max="13" width="2.5" customWidth="1"/>
    <col min="15" max="17" width="9.3984375" bestFit="1" customWidth="1"/>
    <col min="18" max="20" width="10.898437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>_xlfn.CONCAT(TRIM(F4),"/",(LEFT(TRIM(F4),1))*1+1,"일")</f>
        <v>3박/4일</v>
      </c>
      <c r="H4" s="1" t="s">
        <v>15</v>
      </c>
      <c r="I4" s="4" cm="1">
        <f t="array" ref="I4">fn할인율(D4,E4)</f>
        <v>0.1</v>
      </c>
      <c r="J4" s="1" t="s">
        <v>16</v>
      </c>
      <c r="K4" s="1">
        <v>84</v>
      </c>
      <c r="L4" s="5">
        <f>HLOOKUP(K4,$O$14:$T$19,MATCH(H4,$N$16:$N$19,0)+2)</f>
        <v>495000</v>
      </c>
      <c r="N4" s="1" t="s">
        <v>47</v>
      </c>
      <c r="O4" s="1" t="str">
        <f t="array" ref="O4">SUM(IF(($J$4:$J$30=$N4)*($H$4:$H$30=O$3),1))&amp;"건"</f>
        <v>2건</v>
      </c>
      <c r="P4" s="1" t="str">
        <f t="array" ref="P4">SUM(IF(($J$4:$J$30=$N4)*($H$4:$H$30=P$3),1))&amp;"건"</f>
        <v>0건</v>
      </c>
      <c r="Q4" s="1" t="str">
        <f t="array" ref="Q4">SUM(IF(($J$4:$J$30=$N4)*($H$4:$H$30=Q$3),1))&amp;"건"</f>
        <v>3건</v>
      </c>
      <c r="R4" s="1" t="str">
        <f t="array" ref="R4">SUM(IF(($J$4:$J$30=$N4)*($H$4:$H$30=R$3),1))&amp;"건"</f>
        <v>2건</v>
      </c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30" si="0">_xlfn.CONCAT(TRIM(F5),"/",(LEFT(TRIM(F5),1))*1+1,"일")</f>
        <v>4박/5일</v>
      </c>
      <c r="H5" s="1" t="s">
        <v>21</v>
      </c>
      <c r="I5" s="4" cm="1">
        <f t="array" ref="I5">fn할인율(D5,E5)</f>
        <v>0.1</v>
      </c>
      <c r="J5" s="1" t="s">
        <v>16</v>
      </c>
      <c r="K5" s="1">
        <v>103</v>
      </c>
      <c r="L5" s="5">
        <f t="shared" ref="L5:L30" si="1">HLOOKUP(K5,$O$14:$T$19,MATCH(H5,$N$16:$N$19,0)+2)</f>
        <v>1071000</v>
      </c>
      <c r="N5" s="1" t="s">
        <v>16</v>
      </c>
      <c r="O5" s="1" t="str">
        <f t="array" ref="O5">SUM(IF(($J$4:$J$30=$N5)*($H$4:$H$30=O$3),1))&amp;"건"</f>
        <v>1건</v>
      </c>
      <c r="P5" s="1" t="str">
        <f t="array" ref="P5">SUM(IF(($J$4:$J$30=$N5)*($H$4:$H$30=P$3),1))&amp;"건"</f>
        <v>4건</v>
      </c>
      <c r="Q5" s="1" t="str">
        <f t="array" ref="Q5">SUM(IF(($J$4:$J$30=$N5)*($H$4:$H$30=Q$3),1))&amp;"건"</f>
        <v>3건</v>
      </c>
      <c r="R5" s="1" t="str">
        <f t="array" ref="R5">SUM(IF(($J$4:$J$30=$N5)*($H$4:$H$30=R$3),1))&amp;"건"</f>
        <v>2건</v>
      </c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 t="str" cm="1">
        <f t="array" ref="I6">fn할인율(D6,E6)</f>
        <v>결제요망</v>
      </c>
      <c r="J6" s="1" t="s">
        <v>16</v>
      </c>
      <c r="K6" s="1">
        <v>109</v>
      </c>
      <c r="L6" s="5">
        <f t="shared" si="1"/>
        <v>714000</v>
      </c>
      <c r="N6" s="1" t="s">
        <v>30</v>
      </c>
      <c r="O6" s="1" t="str">
        <f t="array" ref="O6">SUM(IF(($J$4:$J$30=$N6)*($H$4:$H$30=O$3),1))&amp;"건"</f>
        <v>2건</v>
      </c>
      <c r="P6" s="1" t="str">
        <f t="array" ref="P6">SUM(IF(($J$4:$J$30=$N6)*($H$4:$H$30=P$3),1))&amp;"건"</f>
        <v>5건</v>
      </c>
      <c r="Q6" s="1" t="str">
        <f t="array" ref="Q6">SUM(IF(($J$4:$J$30=$N6)*($H$4:$H$30=Q$3),1))&amp;"건"</f>
        <v>2건</v>
      </c>
      <c r="R6" s="1" t="str">
        <f t="array" ref="R6">SUM(IF(($J$4:$J$30=$N6)*($H$4:$H$30=R$3),1))&amp;"건"</f>
        <v>1건</v>
      </c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 t="str" cm="1">
        <f t="array" ref="I7">fn할인율(D7,E7)</f>
        <v>결제요망</v>
      </c>
      <c r="J7" s="1" t="s">
        <v>30</v>
      </c>
      <c r="K7" s="1">
        <v>158</v>
      </c>
      <c r="L7" s="5">
        <f t="shared" si="1"/>
        <v>990000</v>
      </c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 cm="1">
        <f t="array" ref="I8">fn할인율(D8,E8)</f>
        <v>0.1</v>
      </c>
      <c r="J8" s="1" t="s">
        <v>16</v>
      </c>
      <c r="K8" s="1">
        <v>57</v>
      </c>
      <c r="L8" s="5">
        <f t="shared" si="1"/>
        <v>428000</v>
      </c>
      <c r="N8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 cm="1">
        <f t="array" ref="I9">fn할인율(D9,E9)</f>
        <v>0.1</v>
      </c>
      <c r="J9" s="1" t="s">
        <v>16</v>
      </c>
      <c r="K9" s="1">
        <v>152</v>
      </c>
      <c r="L9" s="5">
        <f t="shared" si="1"/>
        <v>990000</v>
      </c>
      <c r="N9" s="1" t="s">
        <v>2</v>
      </c>
      <c r="O9" s="6" t="s">
        <v>47</v>
      </c>
      <c r="P9" s="6" t="s">
        <v>16</v>
      </c>
      <c r="Q9" s="6" t="s">
        <v>30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 t="str" cm="1">
        <f t="array" ref="I10">fn할인율(D10,E10)</f>
        <v>결제요망</v>
      </c>
      <c r="J10" s="1" t="s">
        <v>30</v>
      </c>
      <c r="K10" s="1">
        <v>82</v>
      </c>
      <c r="L10" s="5">
        <f t="shared" si="1"/>
        <v>810000</v>
      </c>
      <c r="N10" s="1" t="s">
        <v>19</v>
      </c>
      <c r="O10" s="1" t="str">
        <f t="array" ref="O10">TEXT(COUNT(IF(($C$4:$C$30=$N10)*($J$4:$J$30=O$9),1))/COUNTA($J$4:$J$30),"0%")</f>
        <v>15%</v>
      </c>
      <c r="P10" s="1" t="str">
        <f t="array" ref="P10">TEXT(COUNT(IF(($C$4:$C$30=$N10)*($J$4:$J$30=P$9),1))/COUNTA($J$4:$J$30),"0%")</f>
        <v>19%</v>
      </c>
      <c r="Q10" s="1" t="str">
        <f t="array" ref="Q10">TEXT(COUNT(IF(($C$4:$C$30=$N10)*($J$4:$J$30=Q$9),1))/COUNTA($J$4:$J$30),"0%")</f>
        <v>22%</v>
      </c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 cm="1">
        <f t="array" ref="I11">fn할인율(D11,E11)</f>
        <v>0.1</v>
      </c>
      <c r="J11" s="1" t="s">
        <v>16</v>
      </c>
      <c r="K11" s="1">
        <v>43</v>
      </c>
      <c r="L11" s="5">
        <f t="shared" si="1"/>
        <v>120000</v>
      </c>
      <c r="N11" s="1" t="s">
        <v>13</v>
      </c>
      <c r="O11" s="1" t="str">
        <f t="array" ref="O11">TEXT(COUNT(IF(($C$4:$C$30=$N11)*($J$4:$J$30=O$9),1))/COUNTA($J$4:$J$30),"0%")</f>
        <v>11%</v>
      </c>
      <c r="P11" s="1" t="str">
        <f t="array" ref="P11">TEXT(COUNT(IF(($C$4:$C$30=$N11)*($J$4:$J$30=P$9),1))/COUNTA($J$4:$J$30),"0%")</f>
        <v>19%</v>
      </c>
      <c r="Q11" s="1" t="str">
        <f t="array" ref="Q11">TEXT(COUNT(IF(($C$4:$C$30=$N11)*($J$4:$J$30=Q$9),1))/COUNTA($J$4:$J$30),"0%")</f>
        <v>15%</v>
      </c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 t="str" cm="1">
        <f t="array" ref="I12">fn할인율(D12,E12)</f>
        <v>결제요망</v>
      </c>
      <c r="J12" s="1" t="s">
        <v>30</v>
      </c>
      <c r="K12" s="1">
        <v>63</v>
      </c>
      <c r="L12" s="5">
        <f t="shared" si="1"/>
        <v>342000</v>
      </c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 t="str" cm="1">
        <f t="array" ref="I13">fn할인율(D13,E13)</f>
        <v>결제요망</v>
      </c>
      <c r="J13" s="1" t="s">
        <v>47</v>
      </c>
      <c r="K13" s="1">
        <v>173</v>
      </c>
      <c r="L13" s="5">
        <f t="shared" si="1"/>
        <v>908000</v>
      </c>
      <c r="N13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 cm="1">
        <f t="array" ref="I14">fn할인율(D14,E14)</f>
        <v>0.1</v>
      </c>
      <c r="J14" s="1" t="s">
        <v>16</v>
      </c>
      <c r="K14" s="1">
        <v>151</v>
      </c>
      <c r="L14" s="5">
        <f t="shared" si="1"/>
        <v>990000</v>
      </c>
      <c r="N14" s="17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 cm="1">
        <f t="array" ref="I15">fn할인율(D15,E15)</f>
        <v>0.1</v>
      </c>
      <c r="J15" s="1" t="s">
        <v>30</v>
      </c>
      <c r="K15" s="1">
        <v>88</v>
      </c>
      <c r="L15" s="5">
        <f t="shared" si="1"/>
        <v>495000</v>
      </c>
      <c r="N15" s="18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 cm="1">
        <f t="array" ref="I16">fn할인율(D16,E16)</f>
        <v>0.1</v>
      </c>
      <c r="J16" s="1" t="s">
        <v>47</v>
      </c>
      <c r="K16" s="1">
        <v>133</v>
      </c>
      <c r="L16" s="5">
        <f t="shared" si="1"/>
        <v>1080000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 cm="1">
        <f t="array" ref="I17">fn할인율(D17,E17)</f>
        <v>0.1</v>
      </c>
      <c r="J17" s="1" t="s">
        <v>30</v>
      </c>
      <c r="K17" s="1">
        <v>39</v>
      </c>
      <c r="L17" s="5">
        <f t="shared" si="1"/>
        <v>150000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 cm="1">
        <f t="array" ref="I18">fn할인율(D18,E18)</f>
        <v>0.1</v>
      </c>
      <c r="J18" s="1" t="s">
        <v>47</v>
      </c>
      <c r="K18" s="1">
        <v>39</v>
      </c>
      <c r="L18" s="5">
        <f t="shared" si="1"/>
        <v>180000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 cm="1">
        <f t="array" ref="I19">fn할인율(D19,E19)</f>
        <v>0.1</v>
      </c>
      <c r="J19" s="1" t="s">
        <v>30</v>
      </c>
      <c r="K19" s="1">
        <v>36</v>
      </c>
      <c r="L19" s="5">
        <f t="shared" si="1"/>
        <v>120000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 cm="1">
        <f t="array" ref="I20">fn할인율(D20,E20)</f>
        <v>0.1</v>
      </c>
      <c r="J20" s="1" t="s">
        <v>16</v>
      </c>
      <c r="K20" s="1">
        <v>219</v>
      </c>
      <c r="L20" s="5">
        <f t="shared" si="1"/>
        <v>1485000</v>
      </c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 cm="1">
        <f t="array" ref="I21">fn할인율(D21,E21)</f>
        <v>0.1</v>
      </c>
      <c r="J21" s="1" t="s">
        <v>30</v>
      </c>
      <c r="K21" s="1">
        <v>174</v>
      </c>
      <c r="L21" s="5">
        <f t="shared" si="1"/>
        <v>990000</v>
      </c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 cm="1">
        <f t="array" ref="I22">fn할인율(D22,E22)</f>
        <v>0.1</v>
      </c>
      <c r="J22" s="1" t="s">
        <v>30</v>
      </c>
      <c r="K22" s="1">
        <v>218</v>
      </c>
      <c r="L22" s="5">
        <f t="shared" si="1"/>
        <v>908000</v>
      </c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 cm="1">
        <f t="array" ref="I23">fn할인율(D23,E23)</f>
        <v>0.1</v>
      </c>
      <c r="J23" s="1" t="s">
        <v>47</v>
      </c>
      <c r="K23" s="1">
        <v>90</v>
      </c>
      <c r="L23" s="5">
        <f t="shared" si="1"/>
        <v>675000</v>
      </c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 t="str" cm="1">
        <f t="array" ref="I24">fn할인율(D24,E24)</f>
        <v>결제요망</v>
      </c>
      <c r="J24" s="1" t="s">
        <v>47</v>
      </c>
      <c r="K24" s="1">
        <v>132</v>
      </c>
      <c r="L24" s="5">
        <f t="shared" si="1"/>
        <v>1080000</v>
      </c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 cm="1">
        <f t="array" ref="I25">fn할인율(D25,E25)</f>
        <v>0.1</v>
      </c>
      <c r="J25" s="1" t="s">
        <v>47</v>
      </c>
      <c r="K25" s="1">
        <v>188</v>
      </c>
      <c r="L25" s="5">
        <f t="shared" si="1"/>
        <v>1485000</v>
      </c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 cm="1">
        <f t="array" ref="I26">fn할인율(D26,E26)</f>
        <v>0.1</v>
      </c>
      <c r="J26" s="1" t="s">
        <v>30</v>
      </c>
      <c r="K26" s="1">
        <v>127</v>
      </c>
      <c r="L26" s="5">
        <f t="shared" si="1"/>
        <v>864000</v>
      </c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 cm="1">
        <f t="array" ref="I27">fn할인율(D27,E27)</f>
        <v>0.1</v>
      </c>
      <c r="J27" s="1" t="s">
        <v>47</v>
      </c>
      <c r="K27" s="1">
        <v>85</v>
      </c>
      <c r="L27" s="5">
        <f t="shared" si="1"/>
        <v>495000</v>
      </c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 t="str" cm="1">
        <f t="array" ref="I28">fn할인율(D28,E28)</f>
        <v>결제요망</v>
      </c>
      <c r="J28" s="1" t="s">
        <v>30</v>
      </c>
      <c r="K28" s="1">
        <v>153</v>
      </c>
      <c r="L28" s="5">
        <f t="shared" si="1"/>
        <v>1238000</v>
      </c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 cm="1">
        <f t="array" ref="I29">fn할인율(D29,E29)</f>
        <v>0.1</v>
      </c>
      <c r="J29" s="1" t="s">
        <v>16</v>
      </c>
      <c r="K29" s="1">
        <v>112</v>
      </c>
      <c r="L29" s="5">
        <f t="shared" si="1"/>
        <v>893000</v>
      </c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 t="str" cm="1">
        <f t="array" ref="I30">fn할인율(D30,E30)</f>
        <v>결제요망</v>
      </c>
      <c r="J30" s="1" t="s">
        <v>16</v>
      </c>
      <c r="K30" s="1">
        <v>64</v>
      </c>
      <c r="L30" s="5">
        <f t="shared" si="1"/>
        <v>428000</v>
      </c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2:H20"/>
  <sheetViews>
    <sheetView workbookViewId="0">
      <selection activeCell="D8" sqref="D8"/>
    </sheetView>
  </sheetViews>
  <sheetFormatPr defaultRowHeight="17.399999999999999"/>
  <cols>
    <col min="1" max="1" width="3.59765625" customWidth="1"/>
    <col min="2" max="2" width="18.796875" bestFit="1" customWidth="1"/>
    <col min="3" max="3" width="14.09765625" bestFit="1" customWidth="1"/>
    <col min="4" max="7" width="12.59765625" bestFit="1" customWidth="1"/>
    <col min="8" max="8" width="8.5" bestFit="1" customWidth="1"/>
    <col min="9" max="10" width="9.3984375" bestFit="1" customWidth="1"/>
    <col min="11" max="12" width="14.19921875" bestFit="1" customWidth="1"/>
    <col min="13" max="14" width="18.796875" bestFit="1" customWidth="1"/>
  </cols>
  <sheetData>
    <row r="2" spans="2:8">
      <c r="B2" s="12"/>
      <c r="C2" s="12"/>
      <c r="D2" s="21" t="s">
        <v>6</v>
      </c>
      <c r="E2" s="12"/>
      <c r="F2" s="12"/>
      <c r="G2" s="12"/>
      <c r="H2" s="12"/>
    </row>
    <row r="3" spans="2:8">
      <c r="B3" s="21" t="s">
        <v>165</v>
      </c>
      <c r="C3" s="21" t="s">
        <v>166</v>
      </c>
      <c r="D3" s="22" t="s">
        <v>21</v>
      </c>
      <c r="E3" s="22" t="s">
        <v>25</v>
      </c>
      <c r="F3" s="22" t="s">
        <v>34</v>
      </c>
      <c r="G3" s="22" t="s">
        <v>15</v>
      </c>
      <c r="H3" s="22" t="s">
        <v>159</v>
      </c>
    </row>
    <row r="4" spans="2:8">
      <c r="B4" s="12" t="s">
        <v>160</v>
      </c>
      <c r="C4" s="12"/>
      <c r="D4" s="20"/>
      <c r="E4" s="20"/>
      <c r="F4" s="20"/>
      <c r="G4" s="20"/>
      <c r="H4" s="20"/>
    </row>
    <row r="5" spans="2:8">
      <c r="B5" s="12"/>
      <c r="C5" s="12" t="s">
        <v>167</v>
      </c>
      <c r="D5" s="20" t="s">
        <v>171</v>
      </c>
      <c r="E5" s="20">
        <v>144.66666666666666</v>
      </c>
      <c r="F5" s="20">
        <v>118.33333333333333</v>
      </c>
      <c r="G5" s="20" t="s">
        <v>171</v>
      </c>
      <c r="H5" s="20">
        <v>131.5</v>
      </c>
    </row>
    <row r="6" spans="2:8">
      <c r="B6" s="12"/>
      <c r="C6" s="12" t="s">
        <v>169</v>
      </c>
      <c r="D6" s="20" t="s">
        <v>171</v>
      </c>
      <c r="E6" s="20">
        <v>898000</v>
      </c>
      <c r="F6" s="20">
        <v>945000</v>
      </c>
      <c r="G6" s="20" t="s">
        <v>171</v>
      </c>
      <c r="H6" s="20">
        <v>921500</v>
      </c>
    </row>
    <row r="7" spans="2:8">
      <c r="B7" s="12" t="s">
        <v>161</v>
      </c>
      <c r="C7" s="12"/>
      <c r="D7" s="20"/>
      <c r="E7" s="20"/>
      <c r="F7" s="20"/>
      <c r="G7" s="20"/>
      <c r="H7" s="20"/>
    </row>
    <row r="8" spans="2:8">
      <c r="B8" s="12"/>
      <c r="C8" s="12" t="s">
        <v>167</v>
      </c>
      <c r="D8" s="20">
        <v>103</v>
      </c>
      <c r="E8" s="20">
        <v>49.5</v>
      </c>
      <c r="F8" s="20">
        <v>132.5</v>
      </c>
      <c r="G8" s="20" t="s">
        <v>171</v>
      </c>
      <c r="H8" s="20">
        <v>93.4</v>
      </c>
    </row>
    <row r="9" spans="2:8">
      <c r="B9" s="12"/>
      <c r="C9" s="12" t="s">
        <v>169</v>
      </c>
      <c r="D9" s="20">
        <v>1071000</v>
      </c>
      <c r="E9" s="20">
        <v>231000</v>
      </c>
      <c r="F9" s="20">
        <v>1065500</v>
      </c>
      <c r="G9" s="20" t="s">
        <v>171</v>
      </c>
      <c r="H9" s="20">
        <v>732800</v>
      </c>
    </row>
    <row r="10" spans="2:8">
      <c r="B10" s="12" t="s">
        <v>162</v>
      </c>
      <c r="C10" s="12"/>
      <c r="D10" s="20"/>
      <c r="E10" s="20"/>
      <c r="F10" s="20"/>
      <c r="G10" s="20"/>
      <c r="H10" s="20"/>
    </row>
    <row r="11" spans="2:8">
      <c r="B11" s="12"/>
      <c r="C11" s="12" t="s">
        <v>167</v>
      </c>
      <c r="D11" s="20">
        <v>150.5</v>
      </c>
      <c r="E11" s="20">
        <v>97.5</v>
      </c>
      <c r="F11" s="20">
        <v>53.333333333333336</v>
      </c>
      <c r="G11" s="20">
        <v>173</v>
      </c>
      <c r="H11" s="20">
        <v>103.625</v>
      </c>
    </row>
    <row r="12" spans="2:8">
      <c r="B12" s="12"/>
      <c r="C12" s="12" t="s">
        <v>169</v>
      </c>
      <c r="D12" s="20">
        <v>1147500</v>
      </c>
      <c r="E12" s="20">
        <v>555000</v>
      </c>
      <c r="F12" s="20">
        <v>335333.33333333331</v>
      </c>
      <c r="G12" s="20">
        <v>908000</v>
      </c>
      <c r="H12" s="20">
        <v>664875</v>
      </c>
    </row>
    <row r="13" spans="2:8">
      <c r="B13" s="12" t="s">
        <v>163</v>
      </c>
      <c r="C13" s="12"/>
      <c r="D13" s="20"/>
      <c r="E13" s="20"/>
      <c r="F13" s="20"/>
      <c r="G13" s="20"/>
      <c r="H13" s="20"/>
    </row>
    <row r="14" spans="2:8">
      <c r="B14" s="12"/>
      <c r="C14" s="12" t="s">
        <v>167</v>
      </c>
      <c r="D14" s="20">
        <v>39</v>
      </c>
      <c r="E14" s="20">
        <v>127</v>
      </c>
      <c r="F14" s="20" t="s">
        <v>171</v>
      </c>
      <c r="G14" s="20">
        <v>86</v>
      </c>
      <c r="H14" s="20">
        <v>84.5</v>
      </c>
    </row>
    <row r="15" spans="2:8">
      <c r="B15" s="12"/>
      <c r="C15" s="12" t="s">
        <v>169</v>
      </c>
      <c r="D15" s="20">
        <v>180000</v>
      </c>
      <c r="E15" s="20">
        <v>864000</v>
      </c>
      <c r="F15" s="20" t="s">
        <v>171</v>
      </c>
      <c r="G15" s="20">
        <v>495000</v>
      </c>
      <c r="H15" s="20">
        <v>508500</v>
      </c>
    </row>
    <row r="16" spans="2:8">
      <c r="B16" s="12" t="s">
        <v>164</v>
      </c>
      <c r="C16" s="12"/>
      <c r="D16" s="20"/>
      <c r="E16" s="20"/>
      <c r="F16" s="20"/>
      <c r="G16" s="20"/>
      <c r="H16" s="20"/>
    </row>
    <row r="17" spans="2:8">
      <c r="B17" s="12"/>
      <c r="C17" s="12" t="s">
        <v>167</v>
      </c>
      <c r="D17" s="20">
        <v>188</v>
      </c>
      <c r="E17" s="20">
        <v>158</v>
      </c>
      <c r="F17" s="20" t="s">
        <v>171</v>
      </c>
      <c r="G17" s="20">
        <v>151.5</v>
      </c>
      <c r="H17" s="20">
        <v>162.25</v>
      </c>
    </row>
    <row r="18" spans="2:8">
      <c r="B18" s="12"/>
      <c r="C18" s="12" t="s">
        <v>169</v>
      </c>
      <c r="D18" s="20">
        <v>1485000</v>
      </c>
      <c r="E18" s="20">
        <v>990000</v>
      </c>
      <c r="F18" s="20" t="s">
        <v>171</v>
      </c>
      <c r="G18" s="20">
        <v>701500</v>
      </c>
      <c r="H18" s="20">
        <v>969500</v>
      </c>
    </row>
    <row r="19" spans="2:8">
      <c r="B19" s="12" t="s">
        <v>168</v>
      </c>
      <c r="C19" s="12"/>
      <c r="D19" s="20">
        <v>126.2</v>
      </c>
      <c r="E19" s="20">
        <v>112.55555555555556</v>
      </c>
      <c r="F19" s="20">
        <v>97.5</v>
      </c>
      <c r="G19" s="20">
        <v>129.6</v>
      </c>
      <c r="H19" s="20">
        <v>113.77777777777777</v>
      </c>
    </row>
    <row r="20" spans="2:8">
      <c r="B20" s="12" t="s">
        <v>170</v>
      </c>
      <c r="C20" s="12"/>
      <c r="D20" s="20">
        <v>1006200</v>
      </c>
      <c r="E20" s="20">
        <v>680000</v>
      </c>
      <c r="F20" s="20">
        <v>746500</v>
      </c>
      <c r="G20" s="20">
        <v>660200</v>
      </c>
      <c r="H20" s="20">
        <v>756444.4444444445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>
      <selection activeCell="H16" sqref="H16"/>
    </sheetView>
  </sheetViews>
  <sheetFormatPr defaultRowHeight="17.399999999999999"/>
  <cols>
    <col min="1" max="1" width="4.09765625" customWidth="1"/>
    <col min="2" max="2" width="9" bestFit="1" customWidth="1"/>
    <col min="6" max="6" width="4.5" customWidth="1"/>
    <col min="7" max="7" width="10.597656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121</v>
      </c>
      <c r="C12" s="23">
        <v>151012.5</v>
      </c>
      <c r="D12" s="23">
        <v>87051.5</v>
      </c>
      <c r="E12" s="23">
        <v>106651.5</v>
      </c>
      <c r="F12" s="9"/>
      <c r="G12" s="9"/>
      <c r="H12" s="9"/>
      <c r="I12" s="9"/>
      <c r="J12" s="9"/>
    </row>
    <row r="13" spans="2:10">
      <c r="B13" s="1" t="s">
        <v>116</v>
      </c>
      <c r="C13" s="23">
        <v>101774</v>
      </c>
      <c r="D13" s="23">
        <v>83765</v>
      </c>
      <c r="E13" s="23">
        <v>96721</v>
      </c>
      <c r="F13" s="9"/>
      <c r="G13" s="9"/>
      <c r="H13" s="9"/>
      <c r="I13" s="9"/>
      <c r="J13" s="9"/>
    </row>
    <row r="14" spans="2:10">
      <c r="B14" s="1" t="s">
        <v>117</v>
      </c>
      <c r="C14" s="23">
        <v>106827</v>
      </c>
      <c r="D14" s="23">
        <v>63584</v>
      </c>
      <c r="E14" s="23">
        <v>80202</v>
      </c>
      <c r="F14" s="9"/>
      <c r="G14" s="9"/>
      <c r="H14" s="9"/>
      <c r="I14" s="9"/>
      <c r="J14" s="9"/>
    </row>
    <row r="15" spans="2:10">
      <c r="B15" s="1" t="s">
        <v>120</v>
      </c>
      <c r="C15" s="23">
        <v>76324</v>
      </c>
      <c r="D15" s="23">
        <v>84321</v>
      </c>
      <c r="E15" s="23">
        <v>61351</v>
      </c>
      <c r="F15" s="9"/>
    </row>
    <row r="16" spans="2:10">
      <c r="B16" s="1" t="s">
        <v>118</v>
      </c>
      <c r="C16" s="23">
        <v>117270</v>
      </c>
      <c r="D16" s="23">
        <v>99273.5</v>
      </c>
      <c r="E16" s="23">
        <v>126586</v>
      </c>
    </row>
  </sheetData>
  <dataConsolidate function="average" leftLabels="1" topLabels="1">
    <dataRefs count="2">
      <dataRef ref="B2:E7" sheet="분석작업-2"/>
      <dataRef ref="G2:J7" sheet="분석작업-2"/>
    </dataRefs>
  </dataConsolidate>
  <phoneticPr fontId="7" type="noConversion"/>
  <dataValidations count="1">
    <dataValidation type="list" allowBlank="1" showInputMessage="1" promptTitle="지역선택" prompt="목록에 없는 지역은 직접 입력하세요." sqref="B3:B7 G3:G7 B12:B16" xr:uid="{EA04A66E-6B12-4B3A-9AD6-D15389C77B65}">
      <formula1>"서울,대전,부산,광주,제주"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topLeftCell="A10" workbookViewId="0">
      <selection activeCell="J27" sqref="J27"/>
    </sheetView>
  </sheetViews>
  <sheetFormatPr defaultRowHeight="17.399999999999999"/>
  <cols>
    <col min="1" max="1" width="11" bestFit="1" customWidth="1"/>
    <col min="2" max="2" width="8.59765625" customWidth="1"/>
    <col min="3" max="3" width="10.69921875" customWidth="1"/>
    <col min="6" max="6" width="7.8984375" customWidth="1"/>
    <col min="7" max="7" width="11.597656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workbookViewId="0">
      <selection activeCell="M11" sqref="M11"/>
    </sheetView>
  </sheetViews>
  <sheetFormatPr defaultRowHeight="17.399999999999999"/>
  <cols>
    <col min="3" max="3" width="11.09765625" bestFit="1" customWidth="1"/>
    <col min="4" max="4" width="9" bestFit="1" customWidth="1"/>
    <col min="9" max="9" width="10.8984375" bestFit="1" customWidth="1"/>
    <col min="10" max="10" width="1.59765625" customWidth="1"/>
    <col min="11" max="12" width="6.398437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 t="s">
        <v>11</v>
      </c>
      <c r="B3" s="2" t="s">
        <v>12</v>
      </c>
      <c r="C3" s="3">
        <v>44400</v>
      </c>
      <c r="D3" s="24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>
      <c r="A4" s="1" t="s">
        <v>17</v>
      </c>
      <c r="B4" s="2" t="s">
        <v>18</v>
      </c>
      <c r="C4" s="3">
        <v>44336</v>
      </c>
      <c r="D4" s="24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>
      <c r="A5" s="1" t="s">
        <v>22</v>
      </c>
      <c r="B5" s="2" t="s">
        <v>23</v>
      </c>
      <c r="C5" s="3">
        <v>44304</v>
      </c>
      <c r="D5" s="24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>
      <c r="A6" s="1" t="s">
        <v>27</v>
      </c>
      <c r="B6" s="2" t="s">
        <v>28</v>
      </c>
      <c r="C6" s="3">
        <v>44434</v>
      </c>
      <c r="D6" s="24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>
      <c r="A7" s="1" t="s">
        <v>31</v>
      </c>
      <c r="B7" s="2" t="s">
        <v>32</v>
      </c>
      <c r="C7" s="3">
        <v>44356</v>
      </c>
      <c r="D7" s="24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>
      <c r="A8" s="1" t="s">
        <v>35</v>
      </c>
      <c r="B8" s="2" t="s">
        <v>36</v>
      </c>
      <c r="C8" s="3">
        <v>44366</v>
      </c>
      <c r="D8" s="24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>
      <c r="A9" s="1" t="s">
        <v>37</v>
      </c>
      <c r="B9" s="2" t="s">
        <v>38</v>
      </c>
      <c r="C9" s="3">
        <v>44363</v>
      </c>
      <c r="D9" s="24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>
      <c r="A10" s="1" t="s">
        <v>39</v>
      </c>
      <c r="B10" s="2" t="s">
        <v>40</v>
      </c>
      <c r="C10" s="3">
        <v>44353</v>
      </c>
      <c r="D10" s="24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>
      <c r="A11" s="1" t="s">
        <v>42</v>
      </c>
      <c r="B11" s="2" t="s">
        <v>43</v>
      </c>
      <c r="C11" s="3">
        <v>44336</v>
      </c>
      <c r="D11" s="24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>
      <c r="A12" s="1" t="s">
        <v>44</v>
      </c>
      <c r="B12" s="2" t="s">
        <v>45</v>
      </c>
      <c r="C12" s="3">
        <v>44364</v>
      </c>
      <c r="D12" s="24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>
      <c r="A13" s="1" t="s">
        <v>48</v>
      </c>
      <c r="B13" s="2" t="s">
        <v>49</v>
      </c>
      <c r="C13" s="3">
        <v>44308</v>
      </c>
      <c r="D13" s="24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>
      <c r="A14" s="1" t="s">
        <v>50</v>
      </c>
      <c r="B14" s="2" t="s">
        <v>51</v>
      </c>
      <c r="C14" s="3">
        <v>44402</v>
      </c>
      <c r="D14" s="24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>
      <c r="A15" s="1" t="s">
        <v>52</v>
      </c>
      <c r="B15" s="2" t="s">
        <v>53</v>
      </c>
      <c r="C15" s="3">
        <v>44299</v>
      </c>
      <c r="D15" s="24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>
      <c r="A16" s="1" t="s">
        <v>55</v>
      </c>
      <c r="B16" s="2" t="s">
        <v>56</v>
      </c>
      <c r="C16" s="3">
        <v>44357</v>
      </c>
      <c r="D16" s="24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24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24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24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24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24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24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24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24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24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24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24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24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24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2">
      <colorScale>
        <cfvo type="min"/>
        <cfvo type="percent" val="50"/>
        <cfvo type="max"/>
        <color rgb="FF0070C0"/>
        <color theme="0"/>
        <color rgb="FFFF0000"/>
      </colorScale>
    </cfRule>
    <cfRule type="colorScale" priority="1">
      <colorScale>
        <cfvo type="min"/>
        <cfvo type="percent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workbookViewId="0">
      <selection activeCell="H7" sqref="H7"/>
    </sheetView>
  </sheetViews>
  <sheetFormatPr defaultRowHeight="17.399999999999999"/>
  <cols>
    <col min="1" max="1" width="3.3984375" customWidth="1"/>
    <col min="2" max="2" width="7.09765625" bestFit="1" customWidth="1"/>
    <col min="3" max="3" width="6.69921875" bestFit="1" customWidth="1"/>
    <col min="4" max="4" width="9" bestFit="1" customWidth="1"/>
    <col min="5" max="5" width="16.09765625" bestFit="1" customWidth="1"/>
    <col min="6" max="6" width="8.3984375" bestFit="1" customWidth="1"/>
    <col min="7" max="7" width="2.5" customWidth="1"/>
    <col min="8" max="8" width="11" bestFit="1" customWidth="1"/>
    <col min="9" max="9" width="8.3984375" bestFit="1" customWidth="1"/>
  </cols>
  <sheetData>
    <row r="2" spans="2:9">
      <c r="B2" s="12"/>
      <c r="C2" s="12"/>
      <c r="D2" s="12"/>
      <c r="E2" s="12"/>
    </row>
    <row r="3" spans="2:9">
      <c r="B3" s="12"/>
      <c r="C3" s="12"/>
      <c r="D3" s="12"/>
      <c r="E3" s="12"/>
    </row>
    <row r="4" spans="2:9">
      <c r="B4" t="s">
        <v>85</v>
      </c>
      <c r="C4" s="12"/>
      <c r="D4" s="13"/>
      <c r="E4" s="12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>
      <c r="B8" s="1"/>
      <c r="C8" s="5"/>
      <c r="D8" s="1"/>
      <c r="E8" s="1"/>
      <c r="F8" s="5"/>
      <c r="H8" s="4" t="s">
        <v>150</v>
      </c>
      <c r="I8" s="5">
        <v>33000</v>
      </c>
    </row>
    <row r="9" spans="2:9">
      <c r="B9" s="1"/>
      <c r="C9" s="5"/>
      <c r="D9" s="1"/>
      <c r="E9" s="1"/>
      <c r="F9" s="5"/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746760</xdr:colOff>
                <xdr:row>1</xdr:row>
                <xdr:rowOff>0</xdr:rowOff>
              </from>
              <to>
                <xdr:col>6</xdr:col>
                <xdr:colOff>0</xdr:colOff>
                <xdr:row>2</xdr:row>
                <xdr:rowOff>213360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DH K</cp:lastModifiedBy>
  <cp:lastPrinted>2025-01-12T17:03:29Z</cp:lastPrinted>
  <dcterms:created xsi:type="dcterms:W3CDTF">2023-07-14T11:40:39Z</dcterms:created>
  <dcterms:modified xsi:type="dcterms:W3CDTF">2025-01-12T17:33:36Z</dcterms:modified>
</cp:coreProperties>
</file>