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 codeName="{AE6600E7-7A62-396C-DE95-9942FA9DD81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bo\Desktop\컴활\2025 시나공\채점\"/>
    </mc:Choice>
  </mc:AlternateContent>
  <xr:revisionPtr revIDLastSave="0" documentId="13_ncr:1_{01752F81-AF38-42E7-AE02-846592D2E993}" xr6:coauthVersionLast="47" xr6:coauthVersionMax="47" xr10:uidLastSave="{00000000-0000-0000-0000-000000000000}"/>
  <bookViews>
    <workbookView xWindow="2016" yWindow="2352" windowWidth="13584" windowHeight="8928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A3" i="7"/>
  <c r="F27" i="5"/>
  <c r="D27" i="5"/>
  <c r="F22" i="5"/>
  <c r="D22" i="5"/>
  <c r="F13" i="5"/>
  <c r="D13" i="5"/>
  <c r="F7" i="5"/>
  <c r="D7" i="5"/>
  <c r="F28" i="5"/>
  <c r="D28" i="5"/>
  <c r="F23" i="5"/>
  <c r="D23" i="5"/>
  <c r="F14" i="5"/>
  <c r="D14" i="5"/>
  <c r="F8" i="5"/>
  <c r="D8" i="5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4" i="5" l="1"/>
  <c r="D35" i="5" s="1"/>
  <c r="F34" i="5"/>
  <c r="F35" i="5" s="1"/>
</calcChain>
</file>

<file path=xl/sharedStrings.xml><?xml version="1.0" encoding="utf-8"?>
<sst xmlns="http://schemas.openxmlformats.org/spreadsheetml/2006/main" count="440" uniqueCount="295">
  <si>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</si>
  <si>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</si>
  <si>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</si>
  <si>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</si>
  <si>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</si>
  <si>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</si>
  <si>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</si>
  <si>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</si>
  <si>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</si>
  <si>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</si>
  <si>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</si>
  <si>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</si>
  <si>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</si>
  <si>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</si>
  <si>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</si>
  <si>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</si>
  <si>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</si>
  <si>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</si>
  <si>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</si>
  <si>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</si>
  <si>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</si>
  <si>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</si>
  <si>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</si>
  <si>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</si>
  <si>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</si>
  <si>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</si>
  <si>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</si>
  <si>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</si>
  <si>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</si>
  <si>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</si>
  <si>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</si>
  <si>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</si>
  <si>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</si>
  <si>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</si>
  <si>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</si>
  <si>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</si>
  <si>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</si>
  <si>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</si>
  <si>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</si>
  <si>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</si>
  <si>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</si>
  <si>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</si>
  <si>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</si>
  <si>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</si>
  <si>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</si>
  <si>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</si>
  <si>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</si>
  <si>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</si>
  <si>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</si>
  <si>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</si>
  <si>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</si>
  <si>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</si>
  <si>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</si>
  <si>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</si>
  <si>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</si>
  <si>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</si>
  <si>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</si>
  <si>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</si>
  <si>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</si>
  <si>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</si>
  <si>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</si>
  <si>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</si>
  <si>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</si>
  <si>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</si>
  <si>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</si>
  <si>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</si>
  <si>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</si>
  <si>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</si>
  <si>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</si>
  <si>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</si>
  <si>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</si>
  <si>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</si>
  <si>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</si>
  <si>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</si>
  <si>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</si>
  <si>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</si>
  <si>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</si>
  <si>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</si>
  <si>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</si>
  <si>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</si>
  <si>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</si>
  <si>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</si>
  <si>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</si>
  <si>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</si>
  <si>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</si>
  <si>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</si>
  <si>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</si>
  <si>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</si>
  <si>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</si>
  <si>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</si>
  <si>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</si>
  <si>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</si>
  <si>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</si>
  <si>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</si>
  <si>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</si>
  <si>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</si>
  <si>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</si>
  <si>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</si>
  <si>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</si>
  <si>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</si>
  <si>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</si>
  <si>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</si>
  <si>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</si>
  <si>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</si>
  <si>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</si>
  <si>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</si>
  <si>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</si>
  <si>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</si>
  <si>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</si>
  <si>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</si>
  <si>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</si>
  <si>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</si>
  <si>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</si>
  <si>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</si>
  <si>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</si>
  <si>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</si>
  <si>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</si>
  <si>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</si>
  <si>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</si>
  <si>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</si>
  <si>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</si>
  <si>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</si>
  <si>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</si>
  <si>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</si>
  <si>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</si>
  <si>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</si>
  <si>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</si>
  <si>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</si>
  <si>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</si>
  <si>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</si>
  <si>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</si>
  <si>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</si>
  <si>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</si>
  <si>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</si>
  <si>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</si>
  <si>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</si>
  <si>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</si>
  <si>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</si>
  <si>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</si>
  <si>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</si>
  <si>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</si>
  <si>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</si>
  <si>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</si>
  <si>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</si>
  <si>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</si>
  <si>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</si>
  <si>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</si>
  <si>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</si>
  <si>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</si>
  <si>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</si>
  <si>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</si>
  <si>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</si>
  <si>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</si>
  <si>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</si>
  <si>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</si>
  <si>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</si>
  <si>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</si>
  <si>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</si>
  <si>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</si>
  <si>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</si>
  <si>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</si>
  <si>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</si>
  <si>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</si>
  <si>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</si>
  <si>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</si>
  <si>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</si>
  <si>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</si>
  <si>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</si>
  <si>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</si>
  <si>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</si>
  <si>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</si>
  <si>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</si>
  <si>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</si>
  <si>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</si>
  <si>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</si>
  <si>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</si>
  <si>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</si>
  <si>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</si>
  <si>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</si>
  <si>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</si>
  <si>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</si>
  <si>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</si>
  <si>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</si>
  <si>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</si>
  <si>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</si>
  <si>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</si>
  <si>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</si>
  <si>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</si>
  <si>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</si>
  <si>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</si>
  <si>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</si>
  <si>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</si>
  <si>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</si>
  <si>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</si>
  <si>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</si>
  <si>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</si>
  <si>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</si>
  <si>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</si>
  <si>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</si>
  <si>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</si>
  <si>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</si>
  <si>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</si>
  <si>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</si>
  <si>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</si>
  <si>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</si>
  <si>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</si>
  <si>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</si>
  <si>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</si>
  <si>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</si>
  <si>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</si>
  <si>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</si>
  <si>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</si>
  <si>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</si>
  <si>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</si>
  <si>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</si>
  <si>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</si>
  <si>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</si>
  <si>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</si>
  <si>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</si>
  <si>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</si>
  <si>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</si>
  <si>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</si>
  <si>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</si>
  <si>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</si>
  <si>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</si>
  <si>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</si>
  <si>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</si>
  <si>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</si>
  <si>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</si>
  <si>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</si>
  <si>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</si>
  <si>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</si>
  <si>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</si>
  <si>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</si>
  <si>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</si>
  <si>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</si>
  <si>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</si>
  <si>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</si>
  <si>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</si>
  <si>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</si>
  <si>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</si>
  <si>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</si>
  <si>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</si>
  <si>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</si>
  <si>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</si>
  <si>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</si>
  <si>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</si>
  <si>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</si>
  <si>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</si>
  <si>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</si>
  <si>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</si>
  <si>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</si>
  <si>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</si>
  <si>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</si>
  <si>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</si>
  <si>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</si>
  <si>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</si>
  <si>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</si>
  <si>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</si>
  <si>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단감</t>
  </si>
  <si>
    <t>강남지역 평균</t>
  </si>
  <si>
    <t>강동지역 평균</t>
  </si>
  <si>
    <t>강북지역 평균</t>
  </si>
  <si>
    <t>강서지역 평균</t>
  </si>
  <si>
    <t>전체 평균</t>
  </si>
  <si>
    <t>강남지역 요약</t>
  </si>
  <si>
    <t>강동지역 요약</t>
  </si>
  <si>
    <t>강북지역 요약</t>
  </si>
  <si>
    <t>강서지역 요약</t>
  </si>
  <si>
    <t>총합계</t>
  </si>
  <si>
    <t>행 레이블</t>
  </si>
  <si>
    <t>열 레이블</t>
  </si>
  <si>
    <t>합계 : 결재금액</t>
  </si>
  <si>
    <t>경영과 성적분석</t>
    <phoneticPr fontId="1" type="noConversion"/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</si>
  <si>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</si>
  <si>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</si>
  <si>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</si>
  <si>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  <phoneticPr fontId="1" type="noConversion"/>
  </si>
  <si>
    <t>강남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</si>
  <si>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</si>
  <si>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</si>
  <si>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</si>
  <si>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</si>
  <si>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</si>
  <si>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</si>
  <si>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</si>
  <si>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</si>
  <si>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  <phoneticPr fontId="1" type="noConversion"/>
  </si>
  <si>
    <t>C.C(CorrugatedCardboard)</t>
    <phoneticPr fontId="1" type="noConversion"/>
  </si>
  <si>
    <t>기장쌀</t>
    <phoneticPr fontId="1" type="noConversion"/>
  </si>
  <si>
    <t>C.C</t>
  </si>
  <si>
    <t>들깨</t>
    <phoneticPr fontId="1" type="noConversion"/>
  </si>
  <si>
    <t>백합</t>
    <phoneticPr fontId="1" type="noConversion"/>
  </si>
  <si>
    <t>영지버섯</t>
    <phoneticPr fontId="1" type="noConversion"/>
  </si>
  <si>
    <t>P.E(polyethlene)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</si>
</sst>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78" formatCode="0&quot;초&quot;"/>
    <numFmt numFmtId="179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8" fontId="0" fillId="0" borderId="0" xfId="0" applyNumberFormat="1">
      <alignment vertical="center"/>
    </xf>
    <xf numFmtId="0" fontId="0" fillId="3" borderId="1" xfId="0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D8-4FD8-9C5A-6AE6C09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</xdr:colOff>
      <xdr:row>12</xdr:row>
      <xdr:rowOff>22860</xdr:rowOff>
    </xdr:from>
    <xdr:to>
      <xdr:col>9</xdr:col>
      <xdr:colOff>662940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2A26C0C-4D59-CE4B-B341-C989D90C04DE}"/>
            </a:ext>
          </a:extLst>
        </xdr:cNvPr>
        <xdr:cNvSpPr/>
      </xdr:nvSpPr>
      <xdr:spPr>
        <a:xfrm>
          <a:off x="6065520" y="2720340"/>
          <a:ext cx="63246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" refreshedDate="45749.410020601848" createdVersion="7" refreshedVersion="7" minRefreshableVersion="3" recordCount="7" xr:uid="{7C88B759-E96A-40F4-AD72-D034D0A674BD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D3B49B-22C0-44E2-91D3-55CD7E84385C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G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 measureFilter="1">
      <items count="7">
        <item x="3"/>
        <item x="1"/>
        <item x="5"/>
        <item x="0"/>
        <item x="2"/>
        <item x="4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합계 : 결재금액" fld="5" baseField="0" baseItem="0"/>
  </dataFields>
  <pivotTableStyleInfo name="PivotStyleLight16" showRowHeaders="1" showColHeaders="1" showRowStripes="0" showColStripes="0" showLastColumn="1"/>
  <filters count="1">
    <filter fld="1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H8"/>
  <sheetViews>
    <sheetView tabSelected="1" workbookViewId="0">
      <selection activeCell="H8" sqref="H8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279</v>
      </c>
      <c r="B3" s="1" t="s">
        <v>280</v>
      </c>
      <c r="C3" s="1" t="s">
        <v>281</v>
      </c>
      <c r="D3" s="1" t="s">
        <v>282</v>
      </c>
      <c r="E3" s="1" t="s">
        <v>283</v>
      </c>
      <c r="F3" s="1" t="s">
        <v>284</v>
      </c>
      <c r="G3" s="1" t="s">
        <v>285</v>
      </c>
      <c r="H3" s="1" t="s">
        <v>286</v>
      </c>
    </row>
    <row r="4" spans="1:8" x14ac:dyDescent="0.4">
      <c r="A4" s="1" t="s">
        <v>287</v>
      </c>
      <c r="B4" t="s">
        <v>288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289</v>
      </c>
      <c r="B5" t="s">
        <v>290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291</v>
      </c>
      <c r="B6" t="s">
        <v>294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292</v>
      </c>
      <c r="B7" t="s">
        <v>290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293</v>
      </c>
      <c r="B8" t="s">
        <v>290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F9"/>
  <sheetViews>
    <sheetView topLeftCell="A10" workbookViewId="0">
      <selection activeCell="E3" sqref="E3"/>
    </sheetView>
  </sheetViews>
  <sheetFormatPr defaultRowHeight="17.399999999999999" x14ac:dyDescent="0.4"/>
  <sheetData>
    <row r="1" spans="1:6" ht="21" x14ac:dyDescent="0.4">
      <c r="A1" s="29" t="s">
        <v>273</v>
      </c>
      <c r="B1" s="29"/>
      <c r="C1" s="29"/>
      <c r="D1" s="29"/>
      <c r="E1" s="29"/>
      <c r="F1" s="29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7"/>
  <sheetViews>
    <sheetView workbookViewId="0">
      <selection activeCell="A3" sqref="A3:G17"/>
    </sheetView>
  </sheetViews>
  <sheetFormatPr defaultRowHeight="17.399999999999999" x14ac:dyDescent="0.4"/>
  <cols>
    <col min="2" max="2" width="8.796875" style="11"/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8" t="s">
        <v>181</v>
      </c>
      <c r="B1" s="28"/>
      <c r="C1" s="28"/>
      <c r="D1" s="28"/>
      <c r="E1" s="28"/>
      <c r="F1" s="28"/>
      <c r="G1" s="28"/>
    </row>
    <row r="2" spans="1:7" x14ac:dyDescent="0.4">
      <c r="G2" s="10" t="s">
        <v>182</v>
      </c>
    </row>
    <row r="3" spans="1:7" x14ac:dyDescent="0.4">
      <c r="A3" s="12" t="s">
        <v>183</v>
      </c>
      <c r="B3" s="13" t="s">
        <v>184</v>
      </c>
      <c r="C3" s="12" t="s">
        <v>202</v>
      </c>
      <c r="D3" s="12" t="s">
        <v>185</v>
      </c>
      <c r="E3" s="12" t="s">
        <v>186</v>
      </c>
      <c r="F3" s="12" t="s">
        <v>247</v>
      </c>
      <c r="G3" s="12" t="s">
        <v>187</v>
      </c>
    </row>
    <row r="4" spans="1:7" x14ac:dyDescent="0.4">
      <c r="A4" s="4" t="s">
        <v>188</v>
      </c>
      <c r="B4" s="14">
        <v>60</v>
      </c>
      <c r="C4" s="15">
        <v>906</v>
      </c>
      <c r="D4" s="15">
        <v>860</v>
      </c>
      <c r="E4" s="15">
        <v>585</v>
      </c>
      <c r="F4" s="15">
        <v>556</v>
      </c>
      <c r="G4" s="16">
        <v>0.38629999999999998</v>
      </c>
    </row>
    <row r="5" spans="1:7" x14ac:dyDescent="0.4">
      <c r="A5" s="4" t="s">
        <v>189</v>
      </c>
      <c r="B5" s="14">
        <v>60</v>
      </c>
      <c r="C5" s="15">
        <v>823</v>
      </c>
      <c r="D5" s="15">
        <v>781</v>
      </c>
      <c r="E5" s="15">
        <v>512</v>
      </c>
      <c r="F5" s="15">
        <v>486</v>
      </c>
      <c r="G5" s="16">
        <v>0.40939999999999999</v>
      </c>
    </row>
    <row r="6" spans="1:7" x14ac:dyDescent="0.4">
      <c r="A6" s="4" t="s">
        <v>190</v>
      </c>
      <c r="B6" s="14">
        <v>60</v>
      </c>
      <c r="C6" s="15">
        <v>1133</v>
      </c>
      <c r="D6" s="15">
        <v>1076</v>
      </c>
      <c r="E6" s="15">
        <v>684</v>
      </c>
      <c r="F6" s="15">
        <v>649</v>
      </c>
      <c r="G6" s="16">
        <v>0.42709999999999998</v>
      </c>
    </row>
    <row r="7" spans="1:7" x14ac:dyDescent="0.4">
      <c r="A7" s="4" t="s">
        <v>191</v>
      </c>
      <c r="B7" s="14">
        <v>60</v>
      </c>
      <c r="C7" s="15">
        <v>565</v>
      </c>
      <c r="D7" s="15">
        <v>536</v>
      </c>
      <c r="E7" s="15">
        <v>356</v>
      </c>
      <c r="F7" s="15">
        <v>338</v>
      </c>
      <c r="G7" s="16">
        <v>0.4017</v>
      </c>
    </row>
    <row r="8" spans="1:7" x14ac:dyDescent="0.4">
      <c r="A8" s="4" t="s">
        <v>192</v>
      </c>
      <c r="B8" s="14">
        <v>30</v>
      </c>
      <c r="C8" s="15">
        <v>1133</v>
      </c>
      <c r="D8" s="15">
        <v>1076</v>
      </c>
      <c r="E8" s="15">
        <v>684</v>
      </c>
      <c r="F8" s="15">
        <v>649</v>
      </c>
      <c r="G8" s="16">
        <v>0.42709999999999998</v>
      </c>
    </row>
    <row r="9" spans="1:7" x14ac:dyDescent="0.4">
      <c r="A9" s="4" t="s">
        <v>193</v>
      </c>
      <c r="B9" s="14">
        <v>30</v>
      </c>
      <c r="C9" s="15">
        <v>1133</v>
      </c>
      <c r="D9" s="15">
        <v>1076</v>
      </c>
      <c r="E9" s="15">
        <v>684</v>
      </c>
      <c r="F9" s="15">
        <v>649</v>
      </c>
      <c r="G9" s="16">
        <v>0.42709999999999998</v>
      </c>
    </row>
    <row r="10" spans="1:7" x14ac:dyDescent="0.4">
      <c r="A10" s="4" t="s">
        <v>194</v>
      </c>
      <c r="B10" s="14">
        <v>30</v>
      </c>
      <c r="C10" s="15">
        <v>823</v>
      </c>
      <c r="D10" s="15">
        <v>781</v>
      </c>
      <c r="E10" s="15">
        <v>512</v>
      </c>
      <c r="F10" s="15">
        <v>486</v>
      </c>
      <c r="G10" s="16">
        <v>0.40939999999999999</v>
      </c>
    </row>
    <row r="11" spans="1:7" x14ac:dyDescent="0.4">
      <c r="A11" s="4" t="s">
        <v>195</v>
      </c>
      <c r="B11" s="14">
        <v>45</v>
      </c>
      <c r="C11" s="15">
        <v>906</v>
      </c>
      <c r="D11" s="15">
        <v>860</v>
      </c>
      <c r="E11" s="15">
        <v>585</v>
      </c>
      <c r="F11" s="15">
        <v>556</v>
      </c>
      <c r="G11" s="16">
        <v>0.38629999999999998</v>
      </c>
    </row>
    <row r="12" spans="1:7" x14ac:dyDescent="0.4">
      <c r="A12" s="4" t="s">
        <v>196</v>
      </c>
      <c r="B12" s="14">
        <v>30</v>
      </c>
      <c r="C12" s="15">
        <v>1133</v>
      </c>
      <c r="D12" s="15">
        <v>1076</v>
      </c>
      <c r="E12" s="15">
        <v>684</v>
      </c>
      <c r="F12" s="15">
        <v>649</v>
      </c>
      <c r="G12" s="16">
        <v>0.42709999999999998</v>
      </c>
    </row>
    <row r="13" spans="1:7" x14ac:dyDescent="0.4">
      <c r="A13" s="4" t="s">
        <v>197</v>
      </c>
      <c r="B13" s="14">
        <v>45</v>
      </c>
      <c r="C13" s="15">
        <v>696</v>
      </c>
      <c r="D13" s="15">
        <v>661</v>
      </c>
      <c r="E13" s="15">
        <v>431</v>
      </c>
      <c r="F13" s="15">
        <v>409</v>
      </c>
      <c r="G13" s="16">
        <v>0.4123</v>
      </c>
    </row>
    <row r="14" spans="1:7" x14ac:dyDescent="0.4">
      <c r="A14" s="4" t="s">
        <v>198</v>
      </c>
      <c r="B14" s="14">
        <v>60</v>
      </c>
      <c r="C14" s="15">
        <v>1133</v>
      </c>
      <c r="D14" s="15">
        <v>1076</v>
      </c>
      <c r="E14" s="15">
        <v>684</v>
      </c>
      <c r="F14" s="15">
        <v>649</v>
      </c>
      <c r="G14" s="16">
        <v>0.42709999999999998</v>
      </c>
    </row>
    <row r="15" spans="1:7" x14ac:dyDescent="0.4">
      <c r="A15" s="4" t="s">
        <v>199</v>
      </c>
      <c r="B15" s="14">
        <v>30</v>
      </c>
      <c r="C15" s="15">
        <v>906</v>
      </c>
      <c r="D15" s="15">
        <v>860</v>
      </c>
      <c r="E15" s="15">
        <v>585</v>
      </c>
      <c r="F15" s="15">
        <v>556</v>
      </c>
      <c r="G15" s="16">
        <v>0.38629999999999998</v>
      </c>
    </row>
    <row r="16" spans="1:7" x14ac:dyDescent="0.4">
      <c r="A16" s="4" t="s">
        <v>200</v>
      </c>
      <c r="B16" s="14">
        <v>45</v>
      </c>
      <c r="C16" s="15">
        <v>1133</v>
      </c>
      <c r="D16" s="15">
        <v>1076</v>
      </c>
      <c r="E16" s="15">
        <v>684</v>
      </c>
      <c r="F16" s="15">
        <v>649</v>
      </c>
      <c r="G16" s="16">
        <v>0.42709999999999998</v>
      </c>
    </row>
    <row r="17" spans="1:7" x14ac:dyDescent="0.4">
      <c r="A17" s="4" t="s">
        <v>201</v>
      </c>
      <c r="B17" s="14">
        <v>45</v>
      </c>
      <c r="C17" s="15">
        <v>906</v>
      </c>
      <c r="D17" s="15">
        <v>860</v>
      </c>
      <c r="E17" s="15">
        <v>585</v>
      </c>
      <c r="F17" s="15">
        <v>556</v>
      </c>
      <c r="G17" s="16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3"/>
  <sheetViews>
    <sheetView workbookViewId="0">
      <selection activeCell="B4" sqref="B4:B13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203</v>
      </c>
    </row>
    <row r="4" spans="2:5" x14ac:dyDescent="0.4">
      <c r="B4" t="s">
        <v>248</v>
      </c>
      <c r="C4" t="s">
        <v>249</v>
      </c>
      <c r="D4" t="s">
        <v>250</v>
      </c>
      <c r="E4" t="s">
        <v>139</v>
      </c>
    </row>
    <row r="5" spans="2:5" x14ac:dyDescent="0.4">
      <c r="B5" t="s">
        <v>251</v>
      </c>
      <c r="C5">
        <v>500</v>
      </c>
      <c r="D5">
        <v>458</v>
      </c>
      <c r="E5">
        <v>42</v>
      </c>
    </row>
    <row r="6" spans="2:5" x14ac:dyDescent="0.4">
      <c r="B6" t="s">
        <v>252</v>
      </c>
      <c r="C6">
        <v>300</v>
      </c>
      <c r="D6">
        <v>255</v>
      </c>
      <c r="E6">
        <v>45</v>
      </c>
    </row>
    <row r="7" spans="2:5" x14ac:dyDescent="0.4">
      <c r="B7" t="s">
        <v>253</v>
      </c>
      <c r="C7">
        <v>250</v>
      </c>
      <c r="D7">
        <v>214</v>
      </c>
      <c r="E7">
        <v>36</v>
      </c>
    </row>
    <row r="8" spans="2:5" x14ac:dyDescent="0.4">
      <c r="B8" t="s">
        <v>254</v>
      </c>
      <c r="C8">
        <v>680</v>
      </c>
      <c r="D8">
        <v>621</v>
      </c>
      <c r="E8">
        <v>59</v>
      </c>
    </row>
    <row r="9" spans="2:5" x14ac:dyDescent="0.4">
      <c r="B9" t="s">
        <v>255</v>
      </c>
      <c r="C9">
        <v>1000</v>
      </c>
      <c r="D9">
        <v>875</v>
      </c>
      <c r="E9">
        <v>125</v>
      </c>
    </row>
    <row r="10" spans="2:5" x14ac:dyDescent="0.4">
      <c r="B10" t="s">
        <v>256</v>
      </c>
      <c r="C10">
        <v>350</v>
      </c>
      <c r="D10">
        <v>249</v>
      </c>
      <c r="E10">
        <v>101</v>
      </c>
    </row>
    <row r="11" spans="2:5" x14ac:dyDescent="0.4">
      <c r="B11" t="s">
        <v>257</v>
      </c>
      <c r="C11">
        <v>800</v>
      </c>
      <c r="D11">
        <v>756</v>
      </c>
      <c r="E11">
        <v>44</v>
      </c>
    </row>
    <row r="12" spans="2:5" x14ac:dyDescent="0.4">
      <c r="B12" t="s">
        <v>258</v>
      </c>
      <c r="C12">
        <v>850</v>
      </c>
      <c r="D12">
        <v>675</v>
      </c>
      <c r="E12">
        <v>175</v>
      </c>
    </row>
    <row r="13" spans="2:5" x14ac:dyDescent="0.4">
      <c r="B13" t="s">
        <v>259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codeName="Sheet4" filterMode="1"/>
  <dimension ref="A1:G18"/>
  <sheetViews>
    <sheetView workbookViewId="0">
      <selection activeCell="A3" sqref="A3:G3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9" t="s">
        <v>204</v>
      </c>
      <c r="B1" s="29"/>
      <c r="C1" s="29"/>
      <c r="D1" s="29"/>
      <c r="E1" s="29"/>
      <c r="F1" s="29"/>
      <c r="G1" s="29"/>
    </row>
    <row r="3" spans="1:7" x14ac:dyDescent="0.4">
      <c r="A3" s="4" t="s">
        <v>205</v>
      </c>
      <c r="B3" s="4" t="s">
        <v>156</v>
      </c>
      <c r="C3" s="4" t="s">
        <v>206</v>
      </c>
      <c r="D3" s="4" t="s">
        <v>207</v>
      </c>
      <c r="E3" s="4" t="s">
        <v>44</v>
      </c>
      <c r="F3" s="4" t="s">
        <v>208</v>
      </c>
      <c r="G3" s="4" t="s">
        <v>209</v>
      </c>
    </row>
    <row r="4" spans="1:7" x14ac:dyDescent="0.4">
      <c r="A4" s="4">
        <v>35201211</v>
      </c>
      <c r="B4" s="4" t="s">
        <v>210</v>
      </c>
      <c r="C4" s="4" t="s">
        <v>211</v>
      </c>
      <c r="D4" s="4" t="s">
        <v>212</v>
      </c>
      <c r="E4" s="4" t="s">
        <v>213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214</v>
      </c>
      <c r="E5" s="4" t="s">
        <v>215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216</v>
      </c>
      <c r="C6" s="4" t="s">
        <v>217</v>
      </c>
      <c r="D6" s="4" t="s">
        <v>218</v>
      </c>
      <c r="E6" s="4" t="s">
        <v>219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220</v>
      </c>
      <c r="C7" s="4" t="s">
        <v>96</v>
      </c>
      <c r="D7" s="4" t="s">
        <v>221</v>
      </c>
      <c r="E7" s="4" t="s">
        <v>222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223</v>
      </c>
      <c r="C8" s="4" t="s">
        <v>92</v>
      </c>
      <c r="D8" s="4" t="s">
        <v>224</v>
      </c>
      <c r="E8" s="4" t="s">
        <v>225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226</v>
      </c>
      <c r="C9" s="4" t="s">
        <v>217</v>
      </c>
      <c r="D9" s="4" t="s">
        <v>214</v>
      </c>
      <c r="E9" s="4" t="s">
        <v>219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227</v>
      </c>
      <c r="C10" s="4" t="s">
        <v>88</v>
      </c>
      <c r="D10" s="4" t="s">
        <v>228</v>
      </c>
      <c r="E10" s="4" t="s">
        <v>229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230</v>
      </c>
      <c r="C11" s="4" t="s">
        <v>231</v>
      </c>
      <c r="D11" s="4" t="s">
        <v>232</v>
      </c>
      <c r="E11" s="4" t="s">
        <v>233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234</v>
      </c>
      <c r="C12" s="4" t="s">
        <v>211</v>
      </c>
      <c r="D12" s="4" t="s">
        <v>214</v>
      </c>
      <c r="E12" s="4" t="s">
        <v>213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235</v>
      </c>
      <c r="C13" s="4" t="s">
        <v>236</v>
      </c>
      <c r="D13" s="4" t="s">
        <v>218</v>
      </c>
      <c r="E13" s="4" t="s">
        <v>237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238</v>
      </c>
      <c r="C14" s="4" t="s">
        <v>92</v>
      </c>
      <c r="D14" s="4" t="s">
        <v>214</v>
      </c>
      <c r="E14" s="4" t="s">
        <v>225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239</v>
      </c>
      <c r="C15" s="4" t="s">
        <v>240</v>
      </c>
      <c r="D15" s="4" t="s">
        <v>232</v>
      </c>
      <c r="E15" s="4" t="s">
        <v>241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242</v>
      </c>
      <c r="C16" s="4" t="s">
        <v>236</v>
      </c>
      <c r="D16" s="4" t="s">
        <v>212</v>
      </c>
      <c r="E16" s="4" t="s">
        <v>243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244</v>
      </c>
      <c r="C17" s="4" t="s">
        <v>240</v>
      </c>
      <c r="D17" s="4" t="s">
        <v>228</v>
      </c>
      <c r="E17" s="4" t="s">
        <v>241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245</v>
      </c>
      <c r="C18" s="4" t="s">
        <v>231</v>
      </c>
      <c r="D18" s="4" t="s">
        <v>214</v>
      </c>
      <c r="E18" s="4" t="s">
        <v>233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38"/>
  <sheetViews>
    <sheetView topLeftCell="A25" workbookViewId="0">
      <selection activeCell="E30" sqref="E30:E38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274</v>
      </c>
      <c r="B24" s="4" t="s">
        <v>276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275</v>
      </c>
      <c r="B25" s="4" t="s">
        <v>277</v>
      </c>
      <c r="D25" s="6">
        <f>DSUM($A$14:$E$22,3,$A$24:$B$26)</f>
        <v>9800000</v>
      </c>
      <c r="E25" s="6">
        <f>DAVERAGE($A$14:$E$22,5,$A$24:$B$26)</f>
        <v>18.25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278</v>
      </c>
      <c r="B26" s="4" t="s">
        <v>277</v>
      </c>
    </row>
    <row r="27" spans="1:10" x14ac:dyDescent="0.4">
      <c r="G27" s="30" t="s">
        <v>78</v>
      </c>
      <c r="H27" s="30"/>
      <c r="I27" s="30"/>
      <c r="J27" s="4">
        <f>COUNTIFS($H$16:$H$25,H18,$I$16:$I$25,I16)</f>
        <v>2</v>
      </c>
    </row>
    <row r="28" spans="1:10" x14ac:dyDescent="0.4">
      <c r="A28" s="2" t="s">
        <v>80</v>
      </c>
      <c r="B28" s="3" t="s">
        <v>81</v>
      </c>
      <c r="G28" s="30" t="s">
        <v>79</v>
      </c>
      <c r="H28" s="30"/>
      <c r="I28" s="30"/>
      <c r="J28" s="4">
        <f>SUMIFS($J$16:$J$25,$H$16:$H$25,H18,$I$16:$I$25,I17)</f>
        <v>145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VLOOKUP(MID(A31,4,1),$G$36:$H$38,2,FALSE)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31" t="s">
        <v>99</v>
      </c>
      <c r="H34" s="31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35"/>
  <sheetViews>
    <sheetView topLeftCell="A16" zoomScale="85" zoomScaleNormal="85" workbookViewId="0">
      <selection activeCell="F35" activeCellId="1" sqref="D35 F35"/>
    </sheetView>
  </sheetViews>
  <sheetFormatPr defaultRowHeight="17.399999999999999" outlineLevelRow="4" x14ac:dyDescent="0.4"/>
  <cols>
    <col min="1" max="1" width="9.796875" bestFit="1" customWidth="1"/>
    <col min="4" max="4" width="16.296875" bestFit="1" customWidth="1"/>
    <col min="5" max="5" width="15" bestFit="1" customWidth="1"/>
    <col min="6" max="6" width="16.296875" bestFit="1" customWidth="1"/>
  </cols>
  <sheetData>
    <row r="1" spans="1:7" ht="21" x14ac:dyDescent="0.4">
      <c r="A1" s="29" t="s">
        <v>104</v>
      </c>
      <c r="B1" s="29"/>
      <c r="C1" s="29"/>
      <c r="D1" s="29"/>
      <c r="E1" s="29"/>
      <c r="F1" s="29"/>
      <c r="G1" s="29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4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4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4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3" x14ac:dyDescent="0.4">
      <c r="A7" s="8"/>
      <c r="B7" s="4"/>
      <c r="C7" s="17" t="s">
        <v>260</v>
      </c>
      <c r="D7" s="20">
        <f>SUBTOTAL(1,D4:D6)</f>
        <v>5.666666666666667</v>
      </c>
      <c r="E7" s="4"/>
      <c r="F7" s="4">
        <f>SUBTOTAL(1,F4:F6)</f>
        <v>4</v>
      </c>
      <c r="G7" s="4"/>
    </row>
    <row r="8" spans="1:7" outlineLevel="2" x14ac:dyDescent="0.4">
      <c r="A8" s="8"/>
      <c r="B8" s="4"/>
      <c r="C8" s="17" t="s">
        <v>265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4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4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4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4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3" x14ac:dyDescent="0.4">
      <c r="A13" s="8"/>
      <c r="B13" s="4"/>
      <c r="C13" s="17" t="s">
        <v>261</v>
      </c>
      <c r="D13" s="20">
        <f>SUBTOTAL(1,D9:D12)</f>
        <v>6.25</v>
      </c>
      <c r="E13" s="4"/>
      <c r="F13" s="20">
        <f>SUBTOTAL(1,F9:F12)</f>
        <v>4.25</v>
      </c>
      <c r="G13" s="4"/>
    </row>
    <row r="14" spans="1:7" outlineLevel="2" x14ac:dyDescent="0.4">
      <c r="A14" s="8"/>
      <c r="B14" s="4"/>
      <c r="C14" s="17" t="s">
        <v>266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4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4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4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4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4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4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4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3" x14ac:dyDescent="0.4">
      <c r="A22" s="8"/>
      <c r="B22" s="4"/>
      <c r="C22" s="17" t="s">
        <v>262</v>
      </c>
      <c r="D22" s="20">
        <f>SUBTOTAL(1,D15:D21)</f>
        <v>4.2857142857142856</v>
      </c>
      <c r="E22" s="4"/>
      <c r="F22" s="20">
        <f>SUBTOTAL(1,F15:F21)</f>
        <v>5.8571428571428568</v>
      </c>
      <c r="G22" s="4"/>
    </row>
    <row r="23" spans="1:7" outlineLevel="2" x14ac:dyDescent="0.4">
      <c r="A23" s="8"/>
      <c r="B23" s="4"/>
      <c r="C23" s="17" t="s">
        <v>267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4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4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4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3" x14ac:dyDescent="0.4">
      <c r="A27" s="18"/>
      <c r="B27" s="1"/>
      <c r="C27" s="19" t="s">
        <v>263</v>
      </c>
      <c r="D27" s="21">
        <f>SUBTOTAL(1,D24:D26)</f>
        <v>6.333333333333333</v>
      </c>
      <c r="E27" s="1"/>
      <c r="F27" s="21">
        <f>SUBTOTAL(1,F24:F26)</f>
        <v>6.666666666666667</v>
      </c>
      <c r="G27" s="1"/>
    </row>
    <row r="28" spans="1:7" outlineLevel="2" x14ac:dyDescent="0.4">
      <c r="A28" s="18"/>
      <c r="B28" s="1"/>
      <c r="C28" s="19" t="s">
        <v>268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outlineLevel="2" x14ac:dyDescent="0.4"/>
    <row r="30" spans="1:7" outlineLevel="2" x14ac:dyDescent="0.4"/>
    <row r="31" spans="1:7" outlineLevel="2" x14ac:dyDescent="0.4"/>
    <row r="32" spans="1:7" outlineLevel="2" x14ac:dyDescent="0.4"/>
    <row r="33" spans="3:6" outlineLevel="2" x14ac:dyDescent="0.4"/>
    <row r="34" spans="3:6" outlineLevel="2" x14ac:dyDescent="0.4">
      <c r="C34" s="22" t="s">
        <v>269</v>
      </c>
      <c r="D34">
        <f>SUBTOTAL(9,D4:D33)</f>
        <v>91</v>
      </c>
      <c r="F34">
        <f>SUBTOTAL(9,F4:F33)</f>
        <v>90</v>
      </c>
    </row>
    <row r="35" spans="3:6" outlineLevel="2" x14ac:dyDescent="0.4">
      <c r="C35" s="22" t="s">
        <v>264</v>
      </c>
      <c r="D35" s="23">
        <f>SUBTOTAL(1,D4:D34)</f>
        <v>5.3529411764705879</v>
      </c>
      <c r="F35" s="23">
        <f>SUBTOTAL(1,F4:F34)</f>
        <v>5.2941176470588234</v>
      </c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G27"/>
  <sheetViews>
    <sheetView topLeftCell="A13" workbookViewId="0">
      <selection activeCell="B19" sqref="B19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4" width="7.3984375" bestFit="1" customWidth="1"/>
    <col min="5" max="8" width="8.3984375" bestFit="1" customWidth="1"/>
  </cols>
  <sheetData>
    <row r="1" spans="1:6" ht="21" x14ac:dyDescent="0.4">
      <c r="A1" s="29" t="s">
        <v>119</v>
      </c>
      <c r="B1" s="29"/>
      <c r="C1" s="29"/>
      <c r="D1" s="29"/>
      <c r="E1" s="29"/>
      <c r="F1" s="29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7" x14ac:dyDescent="0.4">
      <c r="A18" s="24" t="s">
        <v>272</v>
      </c>
      <c r="B18" s="24" t="s">
        <v>271</v>
      </c>
    </row>
    <row r="19" spans="1:7" x14ac:dyDescent="0.4">
      <c r="A19" s="24" t="s">
        <v>270</v>
      </c>
      <c r="B19">
        <v>11</v>
      </c>
      <c r="C19">
        <v>14</v>
      </c>
      <c r="D19">
        <v>15</v>
      </c>
      <c r="E19">
        <v>32</v>
      </c>
      <c r="F19">
        <v>35</v>
      </c>
      <c r="G19" t="s">
        <v>269</v>
      </c>
    </row>
    <row r="20" spans="1:7" x14ac:dyDescent="0.4">
      <c r="A20" s="25" t="s">
        <v>128</v>
      </c>
      <c r="E20">
        <v>1008000</v>
      </c>
      <c r="G20">
        <v>1008000</v>
      </c>
    </row>
    <row r="21" spans="1:7" x14ac:dyDescent="0.4">
      <c r="A21" s="25" t="s">
        <v>130</v>
      </c>
      <c r="D21">
        <v>498750</v>
      </c>
      <c r="G21">
        <v>498750</v>
      </c>
    </row>
    <row r="22" spans="1:7" x14ac:dyDescent="0.4">
      <c r="A22" s="25" t="s">
        <v>127</v>
      </c>
      <c r="B22">
        <v>365750</v>
      </c>
      <c r="G22">
        <v>365750</v>
      </c>
    </row>
    <row r="23" spans="1:7" x14ac:dyDescent="0.4">
      <c r="A23" s="25" t="s">
        <v>129</v>
      </c>
    </row>
    <row r="24" spans="1:7" x14ac:dyDescent="0.4">
      <c r="A24" s="25" t="s">
        <v>132</v>
      </c>
      <c r="C24">
        <v>465500</v>
      </c>
      <c r="G24">
        <v>465500</v>
      </c>
    </row>
    <row r="25" spans="1:7" x14ac:dyDescent="0.4">
      <c r="A25" s="25" t="s">
        <v>126</v>
      </c>
      <c r="D25">
        <v>498750</v>
      </c>
      <c r="G25">
        <v>498750</v>
      </c>
    </row>
    <row r="26" spans="1:7" x14ac:dyDescent="0.4">
      <c r="A26" s="25" t="s">
        <v>131</v>
      </c>
      <c r="F26">
        <v>1102500</v>
      </c>
      <c r="G26">
        <v>1102500</v>
      </c>
    </row>
    <row r="27" spans="1:7" x14ac:dyDescent="0.4">
      <c r="A27" s="25" t="s">
        <v>269</v>
      </c>
      <c r="B27">
        <v>365750</v>
      </c>
      <c r="C27">
        <v>465500</v>
      </c>
      <c r="D27">
        <v>997500</v>
      </c>
      <c r="E27">
        <v>1008000</v>
      </c>
      <c r="F27">
        <v>1102500</v>
      </c>
      <c r="G27">
        <v>3939250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sheetPr codeName="Sheet8"/>
  <dimension ref="A1:G31"/>
  <sheetViews>
    <sheetView topLeftCell="A22" workbookViewId="0">
      <selection activeCell="A26" sqref="A26:E31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9" t="s">
        <v>133</v>
      </c>
      <c r="B1" s="29"/>
      <c r="C1" s="29"/>
      <c r="D1" s="29"/>
      <c r="E1" s="29"/>
      <c r="F1" s="29"/>
      <c r="G1" s="29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9" t="s">
        <v>151</v>
      </c>
      <c r="B13" s="29"/>
      <c r="C13" s="29"/>
      <c r="D13" s="29"/>
      <c r="E13" s="29"/>
      <c r="F13" s="29"/>
      <c r="G13" s="29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9" t="s">
        <v>246</v>
      </c>
      <c r="B25" s="29"/>
      <c r="C25" s="29"/>
      <c r="D25" s="29"/>
      <c r="E25" s="29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26">
        <v>8000</v>
      </c>
      <c r="C27" s="26">
        <v>1050</v>
      </c>
      <c r="D27" s="26">
        <v>420</v>
      </c>
      <c r="E27" s="26">
        <v>8420</v>
      </c>
    </row>
    <row r="28" spans="1:7" x14ac:dyDescent="0.4">
      <c r="A28" s="4" t="s">
        <v>152</v>
      </c>
      <c r="B28" s="26">
        <v>10000</v>
      </c>
      <c r="C28" s="26">
        <v>280</v>
      </c>
      <c r="D28" s="26">
        <v>210</v>
      </c>
      <c r="E28" s="26">
        <v>8710</v>
      </c>
    </row>
    <row r="29" spans="1:7" x14ac:dyDescent="0.4">
      <c r="A29" s="4" t="s">
        <v>153</v>
      </c>
      <c r="B29" s="26">
        <v>6500</v>
      </c>
      <c r="C29" s="26">
        <v>380</v>
      </c>
      <c r="D29" s="26">
        <v>190</v>
      </c>
      <c r="E29" s="26">
        <v>6190</v>
      </c>
    </row>
    <row r="30" spans="1:7" x14ac:dyDescent="0.4">
      <c r="A30" s="4" t="s">
        <v>150</v>
      </c>
      <c r="B30" s="26">
        <v>5200</v>
      </c>
      <c r="C30" s="26">
        <v>1200</v>
      </c>
      <c r="D30" s="26">
        <v>150</v>
      </c>
      <c r="E30" s="26">
        <v>6150</v>
      </c>
    </row>
    <row r="31" spans="1:7" x14ac:dyDescent="0.4">
      <c r="A31" t="s">
        <v>143</v>
      </c>
      <c r="B31" s="27">
        <v>7300</v>
      </c>
      <c r="C31" s="27">
        <v>240</v>
      </c>
      <c r="D31" s="27">
        <v>170</v>
      </c>
      <c r="E31" s="27">
        <v>6970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J14"/>
  <sheetViews>
    <sheetView workbookViewId="0">
      <selection activeCell="D4" sqref="D4"/>
    </sheetView>
  </sheetViews>
  <sheetFormatPr defaultRowHeight="17.399999999999999" x14ac:dyDescent="0.4"/>
  <sheetData>
    <row r="1" spans="1:10" ht="21" x14ac:dyDescent="0.4">
      <c r="A1" s="29" t="s">
        <v>154</v>
      </c>
      <c r="B1" s="29"/>
      <c r="C1" s="29"/>
      <c r="D1" s="29"/>
      <c r="E1" s="29"/>
      <c r="F1" s="29"/>
      <c r="G1" s="29"/>
      <c r="H1" s="29"/>
      <c r="I1" s="29"/>
      <c r="J1" s="29"/>
    </row>
    <row r="3" spans="1:10" x14ac:dyDescent="0.4">
      <c r="A3" s="4">
        <f>SUM(XFB3:XFD3)</f>
        <v>0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  <c r="G3" s="4" t="s">
        <v>161</v>
      </c>
      <c r="H3" s="4" t="s">
        <v>162</v>
      </c>
      <c r="I3" s="4" t="s">
        <v>163</v>
      </c>
      <c r="J3" s="4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/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/>
      <c r="H5" s="4">
        <f t="shared" ref="H5:H9" si="0">D5*25%+E5*35%+F5*45%</f>
        <v>77.5</v>
      </c>
      <c r="I5" s="4">
        <f t="shared" ref="I5:I9" si="1">_xlfn.RANK.EQ(H5,$H$4:$H$9)</f>
        <v>4</v>
      </c>
      <c r="J5" s="4" t="str">
        <f t="shared" ref="J5:J9" si="2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/>
      <c r="H6" s="4">
        <f t="shared" si="0"/>
        <v>85</v>
      </c>
      <c r="I6" s="4">
        <f t="shared" si="1"/>
        <v>3</v>
      </c>
      <c r="J6" s="4" t="str">
        <f t="shared" si="2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/>
      <c r="H7" s="4">
        <f t="shared" si="0"/>
        <v>74</v>
      </c>
      <c r="I7" s="4">
        <f t="shared" si="1"/>
        <v>6</v>
      </c>
      <c r="J7" s="4" t="str">
        <f t="shared" si="2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/>
      <c r="H8" s="4">
        <f t="shared" si="0"/>
        <v>95</v>
      </c>
      <c r="I8" s="4">
        <f t="shared" si="1"/>
        <v>1</v>
      </c>
      <c r="J8" s="4" t="str">
        <f t="shared" si="2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/>
      <c r="H9" s="4">
        <f t="shared" si="0"/>
        <v>90</v>
      </c>
      <c r="I9" s="4">
        <f t="shared" si="1"/>
        <v>2</v>
      </c>
      <c r="J9" s="4" t="str">
        <f t="shared" si="2"/>
        <v>A</v>
      </c>
    </row>
    <row r="10" spans="1:10" x14ac:dyDescent="0.4">
      <c r="A10" s="32" t="s">
        <v>172</v>
      </c>
      <c r="B10" s="33"/>
      <c r="C10" s="34"/>
      <c r="D10" s="4">
        <f>MIN(D4:D9)</f>
        <v>40</v>
      </c>
      <c r="E10" s="4">
        <f t="shared" ref="E10:F10" si="3">MIN(E4:E9)</f>
        <v>50</v>
      </c>
      <c r="F10" s="4">
        <f t="shared" si="3"/>
        <v>80</v>
      </c>
      <c r="G10" s="9"/>
      <c r="H10" s="4">
        <f t="shared" ref="H10" si="4">MIN(H4:H9)</f>
        <v>74</v>
      </c>
      <c r="I10" s="35"/>
      <c r="J10" s="36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bo</cp:lastModifiedBy>
  <dcterms:created xsi:type="dcterms:W3CDTF">2023-04-27T08:01:32Z</dcterms:created>
  <dcterms:modified xsi:type="dcterms:W3CDTF">2025-04-02T01:39:32Z</dcterms:modified>
</cp:coreProperties>
</file>