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041\Desktop\"/>
    </mc:Choice>
  </mc:AlternateContent>
  <xr:revisionPtr revIDLastSave="0" documentId="13_ncr:1_{743EBB4E-4839-4C0B-A5FB-7F1B66A547C5}" xr6:coauthVersionLast="47" xr6:coauthVersionMax="47" xr10:uidLastSave="{00000000-0000-0000-0000-000000000000}"/>
  <bookViews>
    <workbookView xWindow="-110" yWindow="-110" windowWidth="19420" windowHeight="1150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F27" i="5"/>
  <c r="D27" i="5"/>
  <c r="F22" i="5"/>
  <c r="D22" i="5"/>
  <c r="F13" i="5"/>
  <c r="D13" i="5"/>
  <c r="F7" i="5"/>
  <c r="D7" i="5"/>
  <c r="F28" i="5"/>
  <c r="D28" i="5"/>
  <c r="F23" i="5"/>
  <c r="D23" i="5"/>
  <c r="F14" i="5"/>
  <c r="D14" i="5"/>
  <c r="F8" i="5"/>
  <c r="F30" i="5" s="1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D29" i="5"/>
  <c r="F29" i="5"/>
</calcChain>
</file>

<file path=xl/sharedStrings.xml><?xml version="1.0" encoding="utf-8"?>
<sst xmlns="http://schemas.openxmlformats.org/spreadsheetml/2006/main" count="430" uniqueCount="294">
  <si>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</si>
  <si>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</si>
  <si>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</si>
  <si>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</si>
  <si>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</si>
  <si>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</si>
  <si>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</si>
  <si>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</si>
  <si>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</si>
  <si>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</si>
  <si>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</si>
  <si>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</si>
  <si>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</si>
  <si>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</si>
  <si>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</si>
  <si>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</si>
  <si>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</si>
  <si>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</si>
  <si>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</si>
  <si>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</si>
  <si>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</si>
  <si>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</si>
  <si>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</si>
  <si>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</si>
  <si>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</si>
  <si>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</si>
  <si>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</si>
  <si>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</si>
  <si>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</si>
  <si>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</si>
  <si>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</si>
  <si>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</si>
  <si>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</si>
  <si>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</si>
  <si>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</si>
  <si>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</si>
  <si>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</si>
  <si>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</si>
  <si>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</si>
  <si>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</si>
  <si>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</si>
  <si>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</si>
  <si>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</si>
  <si>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</si>
  <si>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</si>
  <si>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</si>
  <si>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</si>
  <si>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</si>
  <si>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</si>
  <si>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</si>
  <si>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</si>
  <si>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</si>
  <si>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</si>
  <si>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</si>
  <si>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</si>
  <si>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</si>
  <si>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</si>
  <si>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</si>
  <si>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</si>
  <si>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</si>
  <si>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</si>
  <si>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</si>
  <si>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</si>
  <si>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</si>
  <si>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</si>
  <si>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</si>
  <si>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</si>
  <si>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</si>
  <si>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</si>
  <si>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</si>
  <si>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</si>
  <si>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</si>
  <si>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</si>
  <si>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</si>
  <si>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</si>
  <si>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</si>
  <si>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</si>
  <si>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</si>
  <si>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</si>
  <si>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</si>
  <si>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</si>
  <si>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</si>
  <si>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</si>
  <si>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</si>
  <si>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</si>
  <si>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</si>
  <si>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</si>
  <si>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</si>
  <si>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</si>
  <si>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</si>
  <si>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</si>
  <si>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</si>
  <si>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</si>
  <si>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</si>
  <si>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</si>
  <si>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</si>
  <si>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</si>
  <si>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</si>
  <si>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</si>
  <si>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</si>
  <si>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</si>
  <si>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</si>
  <si>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</si>
  <si>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</si>
  <si>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</si>
  <si>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</si>
  <si>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</si>
  <si>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</si>
  <si>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</si>
  <si>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</si>
  <si>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</si>
  <si>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</si>
  <si>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</si>
  <si>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</si>
  <si>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</si>
  <si>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</si>
  <si>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</si>
  <si>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</si>
  <si>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</si>
  <si>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</si>
  <si>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</si>
  <si>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</si>
  <si>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</si>
  <si>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</si>
  <si>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</si>
  <si>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</si>
  <si>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</si>
  <si>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</si>
  <si>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</si>
  <si>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</si>
  <si>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</si>
  <si>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</si>
  <si>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</si>
  <si>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</si>
  <si>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</si>
  <si>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</si>
  <si>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</si>
  <si>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</si>
  <si>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</si>
  <si>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</si>
  <si>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</si>
  <si>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</si>
  <si>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</si>
  <si>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</si>
  <si>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</si>
  <si>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</si>
  <si>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</si>
  <si>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</si>
  <si>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</si>
  <si>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</si>
  <si>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</si>
  <si>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</si>
  <si>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</si>
  <si>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</si>
  <si>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</si>
  <si>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</si>
  <si>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</si>
  <si>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</si>
  <si>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</si>
  <si>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</si>
  <si>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</si>
  <si>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</si>
  <si>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</si>
  <si>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</si>
  <si>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</si>
  <si>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</si>
  <si>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</si>
  <si>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</si>
  <si>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</si>
  <si>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</si>
  <si>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</si>
  <si>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</si>
  <si>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</si>
  <si>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할인 요금T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</si>
  <si>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</si>
  <si>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</si>
  <si>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</si>
  <si>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</si>
  <si>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</si>
  <si>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</si>
  <si>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</si>
  <si>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</si>
  <si>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</si>
  <si>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</si>
  <si>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</si>
  <si>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</si>
  <si>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</si>
  <si>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</si>
  <si>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</si>
  <si>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</si>
  <si>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</si>
  <si>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</si>
  <si>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</si>
  <si>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</si>
  <si>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</si>
  <si>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</si>
  <si>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</si>
  <si>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</si>
  <si>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</si>
  <si>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</si>
  <si>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</si>
  <si>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</si>
  <si>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</si>
  <si>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</si>
  <si>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</si>
  <si>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</si>
  <si>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</si>
  <si>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</si>
  <si>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</si>
  <si>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</si>
  <si>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</si>
  <si>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</si>
  <si>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</si>
  <si>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</si>
  <si>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</si>
  <si>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</si>
  <si>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</si>
  <si>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</si>
  <si>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</si>
  <si>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</si>
  <si>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</si>
  <si>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</si>
  <si>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</si>
  <si>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</si>
  <si>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</si>
  <si>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</si>
  <si>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</si>
  <si>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</si>
  <si>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</si>
  <si>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</si>
  <si>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</si>
  <si>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</si>
  <si>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</si>
  <si>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</si>
  <si>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</si>
  <si>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</si>
  <si>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</si>
  <si>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</si>
  <si>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</si>
  <si>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</si>
  <si>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</si>
  <si>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</si>
  <si>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</si>
  <si>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</si>
  <si>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</si>
  <si>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</si>
  <si>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</si>
  <si>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</si>
  <si>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</si>
  <si>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</si>
  <si>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</si>
  <si>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</si>
  <si>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</si>
  <si>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</si>
  <si>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</si>
  <si>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</si>
  <si>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</si>
  <si>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</si>
  <si>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</si>
  <si>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</si>
  <si>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</si>
  <si>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</si>
  <si>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</si>
  <si>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</si>
  <si>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</si>
  <si>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</si>
  <si>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</si>
  <si>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</si>
  <si>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</si>
  <si>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</si>
  <si>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</si>
  <si>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</si>
  <si>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</si>
  <si>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</si>
  <si>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</si>
  <si>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</si>
  <si>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</si>
  <si>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&gt;=1000000</t>
    <phoneticPr fontId="1" type="noConversion"/>
  </si>
  <si>
    <t>품명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</si>
  <si>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</si>
  <si>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</si>
  <si>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</si>
  <si>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</si>
  <si>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</si>
  <si>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</si>
  <si>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</si>
  <si>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</si>
  <si>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</t>
    <phoneticPr fontId="1" type="noConversion"/>
  </si>
  <si>
    <t>길이(mm)</t>
    <phoneticPr fontId="1" type="noConversion"/>
  </si>
  <si>
    <t>너비(mm)</t>
    <phoneticPr fontId="1" type="noConversion"/>
  </si>
  <si>
    <t>단량(kg)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</si>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</sst>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0.0"/>
    <numFmt numFmtId="178" formatCode="00&quot;초&quot;"/>
  </numFmts>
  <fonts count="10">
    <font>
      <sz val="11"/>
      <color theme="1"/>
      <name val="等线"/>
      <family val="2"/>
      <charset val="129"/>
      <scheme val="minor"/>
    </font>
    <font>
      <sz val="8"/>
      <name val="等线"/>
      <family val="2"/>
      <charset val="129"/>
      <scheme val="minor"/>
    </font>
    <font>
      <sz val="11"/>
      <color theme="1"/>
      <name val="等线"/>
      <family val="2"/>
      <charset val="129"/>
      <scheme val="minor"/>
    </font>
    <font>
      <sz val="10"/>
      <color theme="1"/>
      <name val="等线"/>
      <family val="2"/>
      <charset val="129"/>
      <scheme val="minor"/>
    </font>
    <font>
      <b/>
      <sz val="11"/>
      <color theme="1"/>
      <name val="等线"/>
      <family val="3"/>
      <charset val="129"/>
      <scheme val="minor"/>
    </font>
    <font>
      <b/>
      <sz val="14"/>
      <color theme="1"/>
      <name val="等线"/>
      <family val="3"/>
      <charset val="129"/>
      <scheme val="minor"/>
    </font>
    <font>
      <i/>
      <u/>
      <sz val="16"/>
      <color theme="1"/>
      <name val=" 굴림체"/>
      <family val="3"/>
      <charset val="129"/>
    </font>
    <font>
      <b/>
      <sz val="11"/>
      <color theme="1"/>
      <name val="等线"/>
      <family val="2"/>
      <charset val="129"/>
      <scheme val="minor"/>
    </font>
    <font>
      <sz val="11"/>
      <color theme="1"/>
      <name val="Noto Sans KR"/>
      <family val="2"/>
      <charset val="129"/>
    </font>
    <font>
      <b/>
      <sz val="11"/>
      <color theme="1"/>
      <name val="Noto Sans KR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5334926884139483"/>
          <c:y val="0.21276785714285715"/>
          <c:w val="0.81917820368607774"/>
          <c:h val="0.561123453318335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1-408B-8755-10405D55B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hyun ki" refreshedDate="46222.567257175928" createdVersion="8" refreshedVersion="8" minRefreshableVersion="3" recordCount="7" xr:uid="{8D51C8BB-530A-48A7-A20D-BDC21897166A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522ABE-821E-47EE-B9FE-4E965110D562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abSelected="1" workbookViewId="0">
      <selection activeCell="J15" sqref="J15"/>
    </sheetView>
  </sheetViews>
  <sheetFormatPr defaultRowHeight="14"/>
  <cols>
    <col min="2" max="2" width="24.83203125" bestFit="1" customWidth="1"/>
    <col min="4" max="6" width="9.1640625" bestFit="1" customWidth="1"/>
  </cols>
  <sheetData>
    <row r="1" spans="1:8">
      <c r="A1" t="s">
        <v>0</v>
      </c>
    </row>
    <row r="3" spans="1:8" ht="18.5">
      <c r="A3" s="33" t="s">
        <v>278</v>
      </c>
      <c r="B3" s="33" t="s">
        <v>284</v>
      </c>
      <c r="C3" s="33" t="s">
        <v>290</v>
      </c>
      <c r="D3" s="33" t="s">
        <v>288</v>
      </c>
      <c r="E3" s="33" t="s">
        <v>289</v>
      </c>
      <c r="F3" s="33" t="s">
        <v>291</v>
      </c>
      <c r="G3" s="33" t="s">
        <v>292</v>
      </c>
      <c r="H3" s="33" t="s">
        <v>293</v>
      </c>
    </row>
    <row r="4" spans="1:8" ht="18.5">
      <c r="A4" s="33" t="s">
        <v>279</v>
      </c>
      <c r="B4" s="34" t="s">
        <v>285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ht="18.5">
      <c r="A5" s="33" t="s">
        <v>280</v>
      </c>
      <c r="B5" s="34" t="s">
        <v>286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95.6</v>
      </c>
    </row>
    <row r="6" spans="1:8" ht="18.5">
      <c r="A6" s="33" t="s">
        <v>281</v>
      </c>
      <c r="B6" s="34" t="s">
        <v>287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ht="18.5">
      <c r="A7" s="33" t="s">
        <v>282</v>
      </c>
      <c r="B7" s="34" t="s">
        <v>286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ht="18.5">
      <c r="A8" s="33" t="s">
        <v>283</v>
      </c>
      <c r="B8" s="35" t="s">
        <v>286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7" sqref="I7"/>
    </sheetView>
  </sheetViews>
  <sheetFormatPr defaultRowHeight="14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>
      <c r="A1" s="19" t="s">
        <v>167</v>
      </c>
      <c r="B1" s="19"/>
      <c r="C1" s="19"/>
      <c r="D1" s="19"/>
      <c r="E1" s="19"/>
      <c r="F1" s="19"/>
      <c r="G1" s="19"/>
    </row>
    <row r="2" spans="1:7">
      <c r="G2" s="9" t="s">
        <v>168</v>
      </c>
    </row>
    <row r="3" spans="1:7">
      <c r="A3" s="20" t="s">
        <v>169</v>
      </c>
      <c r="B3" s="20" t="s">
        <v>170</v>
      </c>
      <c r="C3" s="20" t="s">
        <v>189</v>
      </c>
      <c r="D3" s="20" t="s">
        <v>171</v>
      </c>
      <c r="E3" s="20" t="s">
        <v>172</v>
      </c>
      <c r="F3" s="20" t="s">
        <v>173</v>
      </c>
      <c r="G3" s="20" t="s">
        <v>174</v>
      </c>
    </row>
    <row r="4" spans="1:7">
      <c r="A4" s="3" t="s">
        <v>175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>
      <c r="A5" s="3" t="s">
        <v>176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>
      <c r="A6" s="3" t="s">
        <v>177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>
      <c r="A7" s="3" t="s">
        <v>178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>
      <c r="A8" s="3" t="s">
        <v>179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>
      <c r="A9" s="3" t="s">
        <v>180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>
      <c r="A10" s="3" t="s">
        <v>181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>
      <c r="A11" s="3" t="s">
        <v>182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>
      <c r="A12" s="3" t="s">
        <v>183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>
      <c r="A13" s="3" t="s">
        <v>184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>
      <c r="A14" s="3" t="s">
        <v>185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>
      <c r="A15" s="3" t="s">
        <v>186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>
      <c r="A16" s="3" t="s">
        <v>187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>
      <c r="A17" s="3" t="s">
        <v>188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2" sqref="B2:B13"/>
    </sheetView>
  </sheetViews>
  <sheetFormatPr defaultRowHeight="14"/>
  <cols>
    <col min="1" max="1" width="3.58203125" customWidth="1"/>
  </cols>
  <sheetData>
    <row r="2" spans="2:5">
      <c r="B2" t="s">
        <v>190</v>
      </c>
    </row>
    <row r="4" spans="2:5">
      <c r="B4" t="s">
        <v>249</v>
      </c>
      <c r="C4" t="s">
        <v>250</v>
      </c>
      <c r="D4" t="s">
        <v>251</v>
      </c>
      <c r="E4" t="s">
        <v>124</v>
      </c>
    </row>
    <row r="5" spans="2:5">
      <c r="B5" t="s">
        <v>252</v>
      </c>
      <c r="C5">
        <v>500</v>
      </c>
      <c r="D5">
        <v>458</v>
      </c>
      <c r="E5">
        <v>42</v>
      </c>
    </row>
    <row r="6" spans="2:5">
      <c r="B6" t="s">
        <v>253</v>
      </c>
      <c r="C6">
        <v>300</v>
      </c>
      <c r="D6">
        <v>255</v>
      </c>
      <c r="E6">
        <v>45</v>
      </c>
    </row>
    <row r="7" spans="2:5">
      <c r="B7" t="s">
        <v>254</v>
      </c>
      <c r="C7">
        <v>250</v>
      </c>
      <c r="D7">
        <v>214</v>
      </c>
      <c r="E7">
        <v>36</v>
      </c>
    </row>
    <row r="8" spans="2:5">
      <c r="B8" t="s">
        <v>255</v>
      </c>
      <c r="C8">
        <v>680</v>
      </c>
      <c r="D8">
        <v>621</v>
      </c>
      <c r="E8">
        <v>59</v>
      </c>
    </row>
    <row r="9" spans="2:5">
      <c r="B9" t="s">
        <v>256</v>
      </c>
      <c r="C9">
        <v>1000</v>
      </c>
      <c r="D9">
        <v>875</v>
      </c>
      <c r="E9">
        <v>125</v>
      </c>
    </row>
    <row r="10" spans="2:5">
      <c r="B10" t="s">
        <v>257</v>
      </c>
      <c r="C10">
        <v>350</v>
      </c>
      <c r="D10">
        <v>249</v>
      </c>
      <c r="E10">
        <v>101</v>
      </c>
    </row>
    <row r="11" spans="2:5">
      <c r="B11" t="s">
        <v>258</v>
      </c>
      <c r="C11">
        <v>800</v>
      </c>
      <c r="D11">
        <v>756</v>
      </c>
      <c r="E11">
        <v>44</v>
      </c>
    </row>
    <row r="12" spans="2:5">
      <c r="B12" t="s">
        <v>259</v>
      </c>
      <c r="C12">
        <v>850</v>
      </c>
      <c r="D12">
        <v>675</v>
      </c>
      <c r="E12">
        <v>175</v>
      </c>
    </row>
    <row r="13" spans="2:5">
      <c r="B13" t="s">
        <v>260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J22" sqref="J22"/>
    </sheetView>
  </sheetViews>
  <sheetFormatPr defaultRowHeight="14"/>
  <cols>
    <col min="1" max="1" width="9.1640625" bestFit="1" customWidth="1"/>
  </cols>
  <sheetData>
    <row r="1" spans="1:7" ht="17.5">
      <c r="A1" s="11" t="s">
        <v>191</v>
      </c>
      <c r="B1" s="11"/>
      <c r="C1" s="11"/>
      <c r="D1" s="11"/>
      <c r="E1" s="11"/>
      <c r="F1" s="11"/>
      <c r="G1" s="11"/>
    </row>
    <row r="3" spans="1:7">
      <c r="A3" s="3" t="s">
        <v>192</v>
      </c>
      <c r="B3" s="3" t="s">
        <v>141</v>
      </c>
      <c r="C3" s="3" t="s">
        <v>193</v>
      </c>
      <c r="D3" s="3" t="s">
        <v>194</v>
      </c>
      <c r="E3" s="3" t="s">
        <v>29</v>
      </c>
      <c r="F3" s="3" t="s">
        <v>195</v>
      </c>
      <c r="G3" s="3" t="s">
        <v>196</v>
      </c>
    </row>
    <row r="4" spans="1:7">
      <c r="A4" s="3">
        <v>35201211</v>
      </c>
      <c r="B4" s="3" t="s">
        <v>197</v>
      </c>
      <c r="C4" s="3" t="s">
        <v>198</v>
      </c>
      <c r="D4" s="3" t="s">
        <v>199</v>
      </c>
      <c r="E4" s="3" t="s">
        <v>200</v>
      </c>
      <c r="F4" s="3">
        <v>80</v>
      </c>
      <c r="G4" s="3">
        <v>70</v>
      </c>
    </row>
    <row r="5" spans="1:7" hidden="1">
      <c r="A5" s="3">
        <v>35201211</v>
      </c>
      <c r="B5" s="3" t="s">
        <v>39</v>
      </c>
      <c r="C5" s="3" t="s">
        <v>73</v>
      </c>
      <c r="D5" s="3" t="s">
        <v>201</v>
      </c>
      <c r="E5" s="3" t="s">
        <v>202</v>
      </c>
      <c r="F5" s="3">
        <v>50</v>
      </c>
      <c r="G5" s="3">
        <v>60</v>
      </c>
    </row>
    <row r="6" spans="1:7" hidden="1">
      <c r="A6" s="3">
        <v>35201211</v>
      </c>
      <c r="B6" s="3" t="s">
        <v>203</v>
      </c>
      <c r="C6" s="3" t="s">
        <v>204</v>
      </c>
      <c r="D6" s="3" t="s">
        <v>205</v>
      </c>
      <c r="E6" s="3" t="s">
        <v>206</v>
      </c>
      <c r="F6" s="3">
        <v>85</v>
      </c>
      <c r="G6" s="3">
        <v>60</v>
      </c>
    </row>
    <row r="7" spans="1:7">
      <c r="A7" s="3">
        <v>35201211</v>
      </c>
      <c r="B7" s="3" t="s">
        <v>207</v>
      </c>
      <c r="C7" s="3" t="s">
        <v>81</v>
      </c>
      <c r="D7" s="3" t="s">
        <v>208</v>
      </c>
      <c r="E7" s="3" t="s">
        <v>209</v>
      </c>
      <c r="F7" s="3">
        <v>80</v>
      </c>
      <c r="G7" s="3">
        <v>75</v>
      </c>
    </row>
    <row r="8" spans="1:7" hidden="1">
      <c r="A8" s="3">
        <v>35201211</v>
      </c>
      <c r="B8" s="3" t="s">
        <v>210</v>
      </c>
      <c r="C8" s="3" t="s">
        <v>77</v>
      </c>
      <c r="D8" s="3" t="s">
        <v>211</v>
      </c>
      <c r="E8" s="3" t="s">
        <v>212</v>
      </c>
      <c r="F8" s="3">
        <v>50</v>
      </c>
      <c r="G8" s="3">
        <v>60</v>
      </c>
    </row>
    <row r="9" spans="1:7" hidden="1">
      <c r="A9" s="3">
        <v>35201211</v>
      </c>
      <c r="B9" s="3" t="s">
        <v>213</v>
      </c>
      <c r="C9" s="3" t="s">
        <v>204</v>
      </c>
      <c r="D9" s="3" t="s">
        <v>201</v>
      </c>
      <c r="E9" s="3" t="s">
        <v>206</v>
      </c>
      <c r="F9" s="3">
        <v>45</v>
      </c>
      <c r="G9" s="3">
        <v>55</v>
      </c>
    </row>
    <row r="10" spans="1:7">
      <c r="A10" s="3">
        <v>35201211</v>
      </c>
      <c r="B10" s="3" t="s">
        <v>214</v>
      </c>
      <c r="C10" s="3" t="s">
        <v>73</v>
      </c>
      <c r="D10" s="3" t="s">
        <v>215</v>
      </c>
      <c r="E10" s="3" t="s">
        <v>216</v>
      </c>
      <c r="F10" s="3">
        <v>90</v>
      </c>
      <c r="G10" s="3">
        <v>85</v>
      </c>
    </row>
    <row r="11" spans="1:7" hidden="1">
      <c r="A11" s="3">
        <v>35201211</v>
      </c>
      <c r="B11" s="3" t="s">
        <v>217</v>
      </c>
      <c r="C11" s="3" t="s">
        <v>218</v>
      </c>
      <c r="D11" s="3" t="s">
        <v>219</v>
      </c>
      <c r="E11" s="3" t="s">
        <v>220</v>
      </c>
      <c r="F11" s="3">
        <v>45</v>
      </c>
      <c r="G11" s="3">
        <v>55</v>
      </c>
    </row>
    <row r="12" spans="1:7" hidden="1">
      <c r="A12" s="3">
        <v>35201211</v>
      </c>
      <c r="B12" s="3" t="s">
        <v>221</v>
      </c>
      <c r="C12" s="3" t="s">
        <v>198</v>
      </c>
      <c r="D12" s="3" t="s">
        <v>201</v>
      </c>
      <c r="E12" s="3" t="s">
        <v>200</v>
      </c>
      <c r="F12" s="3">
        <v>95</v>
      </c>
      <c r="G12" s="3">
        <v>65</v>
      </c>
    </row>
    <row r="13" spans="1:7" hidden="1">
      <c r="A13" s="3">
        <v>35201211</v>
      </c>
      <c r="B13" s="3" t="s">
        <v>222</v>
      </c>
      <c r="C13" s="3" t="s">
        <v>223</v>
      </c>
      <c r="D13" s="3" t="s">
        <v>205</v>
      </c>
      <c r="E13" s="3" t="s">
        <v>224</v>
      </c>
      <c r="F13" s="3">
        <v>70</v>
      </c>
      <c r="G13" s="3">
        <v>75</v>
      </c>
    </row>
    <row r="14" spans="1:7" hidden="1">
      <c r="A14" s="3">
        <v>35201211</v>
      </c>
      <c r="B14" s="3" t="s">
        <v>225</v>
      </c>
      <c r="C14" s="3" t="s">
        <v>77</v>
      </c>
      <c r="D14" s="3" t="s">
        <v>201</v>
      </c>
      <c r="E14" s="3" t="s">
        <v>212</v>
      </c>
      <c r="F14" s="3">
        <v>80</v>
      </c>
      <c r="G14" s="3">
        <v>55</v>
      </c>
    </row>
    <row r="15" spans="1:7" hidden="1">
      <c r="A15" s="3">
        <v>35201211</v>
      </c>
      <c r="B15" s="3" t="s">
        <v>226</v>
      </c>
      <c r="C15" s="3" t="s">
        <v>227</v>
      </c>
      <c r="D15" s="3" t="s">
        <v>219</v>
      </c>
      <c r="E15" s="3" t="s">
        <v>228</v>
      </c>
      <c r="F15" s="3">
        <v>50</v>
      </c>
      <c r="G15" s="3">
        <v>70</v>
      </c>
    </row>
    <row r="16" spans="1:7" hidden="1">
      <c r="A16" s="3">
        <v>35201211</v>
      </c>
      <c r="B16" s="3" t="s">
        <v>229</v>
      </c>
      <c r="C16" s="3" t="s">
        <v>223</v>
      </c>
      <c r="D16" s="3" t="s">
        <v>199</v>
      </c>
      <c r="E16" s="3" t="s">
        <v>230</v>
      </c>
      <c r="F16" s="3">
        <v>60</v>
      </c>
      <c r="G16" s="3">
        <v>60</v>
      </c>
    </row>
    <row r="17" spans="1:7" hidden="1">
      <c r="A17" s="3">
        <v>35201211</v>
      </c>
      <c r="B17" s="3" t="s">
        <v>231</v>
      </c>
      <c r="C17" s="3" t="s">
        <v>227</v>
      </c>
      <c r="D17" s="3" t="s">
        <v>215</v>
      </c>
      <c r="E17" s="3" t="s">
        <v>228</v>
      </c>
      <c r="F17" s="3">
        <v>75</v>
      </c>
      <c r="G17" s="3">
        <v>80</v>
      </c>
    </row>
    <row r="18" spans="1:7">
      <c r="A18" s="3">
        <v>35201211</v>
      </c>
      <c r="B18" s="3" t="s">
        <v>232</v>
      </c>
      <c r="C18" s="3" t="s">
        <v>218</v>
      </c>
      <c r="D18" s="3" t="s">
        <v>201</v>
      </c>
      <c r="E18" s="3" t="s">
        <v>220</v>
      </c>
      <c r="F18" s="3">
        <v>95</v>
      </c>
      <c r="G18" s="3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E3" sqref="E3"/>
    </sheetView>
  </sheetViews>
  <sheetFormatPr defaultRowHeight="14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>
      <c r="A1" s="1" t="s">
        <v>1</v>
      </c>
      <c r="B1" s="2" t="s">
        <v>233</v>
      </c>
      <c r="G1" s="1" t="s">
        <v>2</v>
      </c>
      <c r="H1" s="2" t="s">
        <v>3</v>
      </c>
    </row>
    <row r="2" spans="1:10">
      <c r="A2" s="3" t="s">
        <v>234</v>
      </c>
      <c r="B2" s="3" t="s">
        <v>235</v>
      </c>
      <c r="C2" s="3" t="s">
        <v>236</v>
      </c>
      <c r="D2" s="3" t="s">
        <v>237</v>
      </c>
      <c r="E2" s="4" t="s">
        <v>238</v>
      </c>
      <c r="G2" s="3" t="s">
        <v>4</v>
      </c>
      <c r="H2" s="3" t="s">
        <v>5</v>
      </c>
      <c r="I2" s="3" t="s">
        <v>6</v>
      </c>
      <c r="J2" s="4" t="s">
        <v>7</v>
      </c>
    </row>
    <row r="3" spans="1:10">
      <c r="A3" s="3" t="s">
        <v>239</v>
      </c>
      <c r="B3" s="3">
        <v>68</v>
      </c>
      <c r="C3" s="3">
        <v>73</v>
      </c>
      <c r="D3" s="10">
        <f>AVERAGE(B3:C3)</f>
        <v>70.5</v>
      </c>
      <c r="E3" s="3"/>
      <c r="G3" s="3">
        <v>10238</v>
      </c>
      <c r="H3" s="3" t="s">
        <v>8</v>
      </c>
      <c r="I3" s="3" t="s">
        <v>9</v>
      </c>
      <c r="J3" s="3" t="str">
        <f>CHOOSE(LEFT(G3,1),"사회","과학","직업")</f>
        <v>사회</v>
      </c>
    </row>
    <row r="4" spans="1:10">
      <c r="A4" s="3" t="s">
        <v>240</v>
      </c>
      <c r="B4" s="3">
        <v>55</v>
      </c>
      <c r="C4" s="3">
        <v>60</v>
      </c>
      <c r="D4" s="10">
        <f t="shared" ref="D4:D11" si="0">AVERAGE(B4:C4)</f>
        <v>57.5</v>
      </c>
      <c r="E4" s="3"/>
      <c r="G4" s="3">
        <v>20472</v>
      </c>
      <c r="H4" s="3" t="s">
        <v>10</v>
      </c>
      <c r="I4" s="3" t="s">
        <v>11</v>
      </c>
      <c r="J4" s="3" t="str">
        <f t="shared" ref="J4:J12" si="1">CHOOSE(LEFT(G4,1),"사회","과학","직업")</f>
        <v>과학</v>
      </c>
    </row>
    <row r="5" spans="1:10">
      <c r="A5" s="3" t="s">
        <v>241</v>
      </c>
      <c r="B5" s="3">
        <v>91</v>
      </c>
      <c r="C5" s="3">
        <v>90</v>
      </c>
      <c r="D5" s="10">
        <f t="shared" si="0"/>
        <v>90.5</v>
      </c>
      <c r="E5" s="3"/>
      <c r="G5" s="3">
        <v>10635</v>
      </c>
      <c r="H5" s="3" t="s">
        <v>12</v>
      </c>
      <c r="I5" s="3" t="s">
        <v>13</v>
      </c>
      <c r="J5" s="3" t="str">
        <f t="shared" si="1"/>
        <v>사회</v>
      </c>
    </row>
    <row r="6" spans="1:10">
      <c r="A6" s="3" t="s">
        <v>242</v>
      </c>
      <c r="B6" s="3">
        <v>95</v>
      </c>
      <c r="C6" s="3">
        <v>96</v>
      </c>
      <c r="D6" s="10">
        <f t="shared" si="0"/>
        <v>95.5</v>
      </c>
      <c r="E6" s="3"/>
      <c r="G6" s="3">
        <v>30987</v>
      </c>
      <c r="H6" s="3" t="s">
        <v>14</v>
      </c>
      <c r="I6" s="3" t="s">
        <v>15</v>
      </c>
      <c r="J6" s="3" t="str">
        <f t="shared" si="1"/>
        <v>직업</v>
      </c>
    </row>
    <row r="7" spans="1:10">
      <c r="A7" s="3" t="s">
        <v>243</v>
      </c>
      <c r="B7" s="3">
        <v>82</v>
      </c>
      <c r="C7" s="3">
        <v>87</v>
      </c>
      <c r="D7" s="10">
        <f t="shared" si="0"/>
        <v>84.5</v>
      </c>
      <c r="E7" s="3"/>
      <c r="G7" s="3">
        <v>20345</v>
      </c>
      <c r="H7" s="3" t="s">
        <v>16</v>
      </c>
      <c r="I7" s="3" t="s">
        <v>17</v>
      </c>
      <c r="J7" s="3" t="str">
        <f t="shared" si="1"/>
        <v>과학</v>
      </c>
    </row>
    <row r="8" spans="1:10">
      <c r="A8" s="3" t="s">
        <v>244</v>
      </c>
      <c r="B8" s="3">
        <v>84</v>
      </c>
      <c r="C8" s="3">
        <v>39</v>
      </c>
      <c r="D8" s="10">
        <f t="shared" si="0"/>
        <v>61.5</v>
      </c>
      <c r="E8" s="3"/>
      <c r="G8" s="3">
        <v>10572</v>
      </c>
      <c r="H8" s="3" t="s">
        <v>18</v>
      </c>
      <c r="I8" s="3" t="s">
        <v>19</v>
      </c>
      <c r="J8" s="3" t="str">
        <f t="shared" si="1"/>
        <v>사회</v>
      </c>
    </row>
    <row r="9" spans="1:10">
      <c r="A9" s="3" t="s">
        <v>245</v>
      </c>
      <c r="B9" s="3">
        <v>84</v>
      </c>
      <c r="C9" s="3">
        <v>89</v>
      </c>
      <c r="D9" s="10">
        <f t="shared" si="0"/>
        <v>86.5</v>
      </c>
      <c r="E9" s="3"/>
      <c r="G9" s="3">
        <v>30634</v>
      </c>
      <c r="H9" s="3" t="s">
        <v>20</v>
      </c>
      <c r="I9" s="3" t="s">
        <v>21</v>
      </c>
      <c r="J9" s="3" t="str">
        <f t="shared" si="1"/>
        <v>직업</v>
      </c>
    </row>
    <row r="10" spans="1:10">
      <c r="A10" s="3" t="s">
        <v>246</v>
      </c>
      <c r="B10" s="3">
        <v>79</v>
      </c>
      <c r="C10" s="3">
        <v>84</v>
      </c>
      <c r="D10" s="10">
        <f t="shared" si="0"/>
        <v>81.5</v>
      </c>
      <c r="E10" s="3"/>
      <c r="G10" s="3">
        <v>20981</v>
      </c>
      <c r="H10" s="3" t="s">
        <v>22</v>
      </c>
      <c r="I10" s="3" t="s">
        <v>23</v>
      </c>
      <c r="J10" s="3" t="str">
        <f t="shared" si="1"/>
        <v>과학</v>
      </c>
    </row>
    <row r="11" spans="1:10">
      <c r="A11" s="3" t="s">
        <v>247</v>
      </c>
      <c r="B11" s="3">
        <v>57</v>
      </c>
      <c r="C11" s="3">
        <v>54</v>
      </c>
      <c r="D11" s="10">
        <f t="shared" si="0"/>
        <v>55.5</v>
      </c>
      <c r="E11" s="3"/>
      <c r="G11" s="3">
        <v>15820</v>
      </c>
      <c r="H11" s="3" t="s">
        <v>8</v>
      </c>
      <c r="I11" s="3" t="s">
        <v>24</v>
      </c>
      <c r="J11" s="3" t="str">
        <f t="shared" si="1"/>
        <v>사회</v>
      </c>
    </row>
    <row r="12" spans="1:10">
      <c r="G12" s="3">
        <v>36854</v>
      </c>
      <c r="H12" s="3" t="s">
        <v>12</v>
      </c>
      <c r="I12" s="3" t="s">
        <v>25</v>
      </c>
      <c r="J12" s="3" t="str">
        <f t="shared" si="1"/>
        <v>직업</v>
      </c>
    </row>
    <row r="13" spans="1:10">
      <c r="A13" s="1" t="s">
        <v>26</v>
      </c>
      <c r="B13" s="2" t="s">
        <v>27</v>
      </c>
    </row>
    <row r="14" spans="1:10">
      <c r="A14" s="3" t="s">
        <v>28</v>
      </c>
      <c r="B14" s="3" t="s">
        <v>29</v>
      </c>
      <c r="C14" s="3" t="s">
        <v>30</v>
      </c>
      <c r="D14" s="3" t="s">
        <v>31</v>
      </c>
      <c r="E14" s="3" t="s">
        <v>32</v>
      </c>
      <c r="G14" s="1" t="s">
        <v>46</v>
      </c>
      <c r="H14" s="2" t="s">
        <v>47</v>
      </c>
    </row>
    <row r="15" spans="1:10">
      <c r="A15" s="3" t="s">
        <v>33</v>
      </c>
      <c r="B15" s="3" t="s">
        <v>34</v>
      </c>
      <c r="C15" s="5">
        <v>700000</v>
      </c>
      <c r="D15" s="5">
        <v>700</v>
      </c>
      <c r="E15" s="5">
        <v>10</v>
      </c>
      <c r="G15" s="3" t="s">
        <v>6</v>
      </c>
      <c r="H15" s="3" t="s">
        <v>5</v>
      </c>
      <c r="I15" s="3" t="s">
        <v>48</v>
      </c>
      <c r="J15" s="3" t="s">
        <v>49</v>
      </c>
    </row>
    <row r="16" spans="1:10">
      <c r="A16" s="3" t="s">
        <v>35</v>
      </c>
      <c r="B16" s="3" t="s">
        <v>36</v>
      </c>
      <c r="C16" s="5">
        <v>1600000</v>
      </c>
      <c r="D16" s="5">
        <v>3200</v>
      </c>
      <c r="E16" s="5">
        <v>15</v>
      </c>
      <c r="G16" s="3" t="s">
        <v>50</v>
      </c>
      <c r="H16" s="3" t="s">
        <v>51</v>
      </c>
      <c r="I16" s="3">
        <v>3</v>
      </c>
      <c r="J16" s="3">
        <v>76</v>
      </c>
    </row>
    <row r="17" spans="1:10">
      <c r="A17" s="3" t="s">
        <v>37</v>
      </c>
      <c r="B17" s="3" t="s">
        <v>38</v>
      </c>
      <c r="C17" s="5">
        <v>600000</v>
      </c>
      <c r="D17" s="5">
        <v>600</v>
      </c>
      <c r="E17" s="5">
        <v>8</v>
      </c>
      <c r="G17" s="3" t="s">
        <v>52</v>
      </c>
      <c r="H17" s="3" t="s">
        <v>53</v>
      </c>
      <c r="I17" s="3">
        <v>2</v>
      </c>
      <c r="J17" s="3">
        <v>88</v>
      </c>
    </row>
    <row r="18" spans="1:10">
      <c r="A18" s="3" t="s">
        <v>39</v>
      </c>
      <c r="B18" s="3" t="s">
        <v>38</v>
      </c>
      <c r="C18" s="5">
        <v>2200000</v>
      </c>
      <c r="D18" s="5">
        <v>4400</v>
      </c>
      <c r="E18" s="5">
        <v>25</v>
      </c>
      <c r="G18" s="3" t="s">
        <v>54</v>
      </c>
      <c r="H18" s="3" t="s">
        <v>55</v>
      </c>
      <c r="I18" s="3">
        <v>3</v>
      </c>
      <c r="J18" s="3">
        <v>90</v>
      </c>
    </row>
    <row r="19" spans="1:10">
      <c r="A19" s="3" t="s">
        <v>40</v>
      </c>
      <c r="B19" s="3" t="s">
        <v>36</v>
      </c>
      <c r="C19" s="5">
        <v>500000</v>
      </c>
      <c r="D19" s="5">
        <v>500</v>
      </c>
      <c r="E19" s="5">
        <v>3</v>
      </c>
      <c r="G19" s="3" t="s">
        <v>56</v>
      </c>
      <c r="H19" s="3" t="s">
        <v>51</v>
      </c>
      <c r="I19" s="3">
        <v>2</v>
      </c>
      <c r="J19" s="3">
        <v>70</v>
      </c>
    </row>
    <row r="20" spans="1:10">
      <c r="A20" s="3" t="s">
        <v>41</v>
      </c>
      <c r="B20" s="3" t="s">
        <v>36</v>
      </c>
      <c r="C20" s="5">
        <v>2800000</v>
      </c>
      <c r="D20" s="5">
        <v>8400</v>
      </c>
      <c r="E20" s="5">
        <v>9</v>
      </c>
      <c r="G20" s="3" t="s">
        <v>57</v>
      </c>
      <c r="H20" s="3" t="s">
        <v>55</v>
      </c>
      <c r="I20" s="3">
        <v>2</v>
      </c>
      <c r="J20" s="3">
        <v>70</v>
      </c>
    </row>
    <row r="21" spans="1:10">
      <c r="A21" s="3" t="s">
        <v>42</v>
      </c>
      <c r="B21" s="3" t="s">
        <v>34</v>
      </c>
      <c r="C21" s="5">
        <v>300000</v>
      </c>
      <c r="D21" s="5">
        <v>0</v>
      </c>
      <c r="E21" s="5">
        <v>7</v>
      </c>
      <c r="G21" s="3" t="s">
        <v>58</v>
      </c>
      <c r="H21" s="3" t="s">
        <v>53</v>
      </c>
      <c r="I21" s="3">
        <v>2</v>
      </c>
      <c r="J21" s="3">
        <v>82</v>
      </c>
    </row>
    <row r="22" spans="1:10">
      <c r="A22" s="3" t="s">
        <v>43</v>
      </c>
      <c r="B22" s="3" t="s">
        <v>38</v>
      </c>
      <c r="C22" s="5">
        <v>3200000</v>
      </c>
      <c r="D22" s="5">
        <v>9600</v>
      </c>
      <c r="E22" s="5">
        <v>24</v>
      </c>
      <c r="G22" s="3" t="s">
        <v>59</v>
      </c>
      <c r="H22" s="3" t="s">
        <v>51</v>
      </c>
      <c r="I22" s="3">
        <v>3</v>
      </c>
      <c r="J22" s="3">
        <v>50</v>
      </c>
    </row>
    <row r="23" spans="1:10">
      <c r="G23" s="3" t="s">
        <v>60</v>
      </c>
      <c r="H23" s="3" t="s">
        <v>55</v>
      </c>
      <c r="I23" s="3">
        <v>3</v>
      </c>
      <c r="J23" s="3">
        <v>82</v>
      </c>
    </row>
    <row r="24" spans="1:10">
      <c r="A24" s="3" t="s">
        <v>29</v>
      </c>
      <c r="B24" s="3" t="s">
        <v>30</v>
      </c>
      <c r="D24" s="4" t="s">
        <v>44</v>
      </c>
      <c r="E24" s="4" t="s">
        <v>45</v>
      </c>
      <c r="G24" s="3" t="s">
        <v>61</v>
      </c>
      <c r="H24" s="3" t="s">
        <v>55</v>
      </c>
      <c r="I24" s="3">
        <v>2</v>
      </c>
      <c r="J24" s="3">
        <v>75</v>
      </c>
    </row>
    <row r="25" spans="1:10" ht="18.5">
      <c r="A25" s="3" t="s">
        <v>36</v>
      </c>
      <c r="B25" s="32" t="s">
        <v>277</v>
      </c>
      <c r="D25" s="5">
        <f>DSUM(A14:E22,4,A24:B26)</f>
        <v>25600</v>
      </c>
      <c r="E25" s="5">
        <f>TRUNC(DAVERAGE(A14:E22,5,A24:B26),0)</f>
        <v>18</v>
      </c>
      <c r="G25" s="3" t="s">
        <v>62</v>
      </c>
      <c r="H25" s="3" t="s">
        <v>53</v>
      </c>
      <c r="I25" s="3">
        <v>3</v>
      </c>
      <c r="J25" s="3">
        <v>85</v>
      </c>
    </row>
    <row r="26" spans="1:10" ht="18.5">
      <c r="A26" s="3" t="s">
        <v>38</v>
      </c>
      <c r="B26" s="32" t="s">
        <v>277</v>
      </c>
    </row>
    <row r="27" spans="1:10">
      <c r="G27" s="12" t="s">
        <v>63</v>
      </c>
      <c r="H27" s="12"/>
      <c r="I27" s="12"/>
      <c r="J27" s="3" t="str">
        <f>COUNTIFS($H$16:$H$25,"경기고교",$I$16:$I$25,"3")&amp;"명"</f>
        <v>2명</v>
      </c>
    </row>
    <row r="28" spans="1:10">
      <c r="A28" s="1" t="s">
        <v>65</v>
      </c>
      <c r="B28" s="2" t="s">
        <v>66</v>
      </c>
      <c r="G28" s="12" t="s">
        <v>64</v>
      </c>
      <c r="H28" s="12"/>
      <c r="I28" s="12"/>
      <c r="J28" s="3" t="str">
        <f>SUMIFS(J16:J25,$H$16:$H$25,"경기고교",$I$16:$I$25,"2")&amp;"점"</f>
        <v>145점</v>
      </c>
    </row>
    <row r="29" spans="1:10">
      <c r="A29" s="3" t="s">
        <v>67</v>
      </c>
      <c r="B29" s="3" t="s">
        <v>68</v>
      </c>
      <c r="C29" s="3" t="s">
        <v>69</v>
      </c>
      <c r="D29" s="3" t="s">
        <v>70</v>
      </c>
      <c r="E29" s="4" t="s">
        <v>71</v>
      </c>
    </row>
    <row r="30" spans="1:10">
      <c r="A30" s="3" t="s">
        <v>72</v>
      </c>
      <c r="B30" s="3" t="s">
        <v>73</v>
      </c>
      <c r="C30" s="5">
        <v>15000</v>
      </c>
      <c r="D30" s="3">
        <v>100</v>
      </c>
      <c r="E30" s="6">
        <f>VLOOKUP(MID(A30,4,1),$G$35:$H$38,2,0)</f>
        <v>0.04</v>
      </c>
    </row>
    <row r="31" spans="1:10">
      <c r="A31" s="3" t="s">
        <v>74</v>
      </c>
      <c r="B31" s="3" t="s">
        <v>73</v>
      </c>
      <c r="C31" s="5">
        <v>350000</v>
      </c>
      <c r="D31" s="3">
        <v>30</v>
      </c>
      <c r="E31" s="6">
        <f t="shared" ref="E31:E38" si="2">VLOOKUP(MID(A31,4,1),$G$35:$H$38,2,0)</f>
        <v>0.03</v>
      </c>
    </row>
    <row r="32" spans="1:10">
      <c r="A32" s="3" t="s">
        <v>75</v>
      </c>
      <c r="B32" s="3" t="s">
        <v>73</v>
      </c>
      <c r="C32" s="5">
        <v>200000</v>
      </c>
      <c r="D32" s="3">
        <v>50</v>
      </c>
      <c r="E32" s="6">
        <f t="shared" si="2"/>
        <v>0.05</v>
      </c>
    </row>
    <row r="33" spans="1:8">
      <c r="A33" s="3" t="s">
        <v>76</v>
      </c>
      <c r="B33" s="3" t="s">
        <v>77</v>
      </c>
      <c r="C33" s="5">
        <v>20000</v>
      </c>
      <c r="D33" s="3">
        <v>110</v>
      </c>
      <c r="E33" s="6">
        <f t="shared" si="2"/>
        <v>0.04</v>
      </c>
    </row>
    <row r="34" spans="1:8">
      <c r="A34" s="3" t="s">
        <v>78</v>
      </c>
      <c r="B34" s="3" t="s">
        <v>77</v>
      </c>
      <c r="C34" s="5">
        <v>320000</v>
      </c>
      <c r="D34" s="3">
        <v>40</v>
      </c>
      <c r="E34" s="6">
        <f t="shared" si="2"/>
        <v>0.03</v>
      </c>
      <c r="G34" s="13" t="s">
        <v>84</v>
      </c>
      <c r="H34" s="13"/>
    </row>
    <row r="35" spans="1:8">
      <c r="A35" s="3" t="s">
        <v>79</v>
      </c>
      <c r="B35" s="3" t="s">
        <v>77</v>
      </c>
      <c r="C35" s="5">
        <v>250000</v>
      </c>
      <c r="D35" s="3">
        <v>40</v>
      </c>
      <c r="E35" s="6">
        <f t="shared" si="2"/>
        <v>0.05</v>
      </c>
      <c r="G35" s="3" t="s">
        <v>85</v>
      </c>
      <c r="H35" s="3" t="s">
        <v>71</v>
      </c>
    </row>
    <row r="36" spans="1:8">
      <c r="A36" s="3" t="s">
        <v>80</v>
      </c>
      <c r="B36" s="3" t="s">
        <v>81</v>
      </c>
      <c r="C36" s="5">
        <v>25000</v>
      </c>
      <c r="D36" s="3">
        <v>90</v>
      </c>
      <c r="E36" s="6">
        <f t="shared" si="2"/>
        <v>0.04</v>
      </c>
      <c r="G36" s="3" t="s">
        <v>86</v>
      </c>
      <c r="H36" s="6">
        <v>0.03</v>
      </c>
    </row>
    <row r="37" spans="1:8">
      <c r="A37" s="3" t="s">
        <v>82</v>
      </c>
      <c r="B37" s="3" t="s">
        <v>81</v>
      </c>
      <c r="C37" s="5">
        <v>300000</v>
      </c>
      <c r="D37" s="3">
        <v>35</v>
      </c>
      <c r="E37" s="6">
        <f t="shared" si="2"/>
        <v>0.03</v>
      </c>
      <c r="G37" s="3" t="s">
        <v>87</v>
      </c>
      <c r="H37" s="6">
        <v>0.04</v>
      </c>
    </row>
    <row r="38" spans="1:8">
      <c r="A38" s="3" t="s">
        <v>83</v>
      </c>
      <c r="B38" s="3" t="s">
        <v>81</v>
      </c>
      <c r="C38" s="5">
        <v>230000</v>
      </c>
      <c r="D38" s="3">
        <v>30</v>
      </c>
      <c r="E38" s="6">
        <f t="shared" si="2"/>
        <v>0.05</v>
      </c>
      <c r="G38" s="3" t="s">
        <v>88</v>
      </c>
      <c r="H38" s="6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H6" sqref="H6"/>
    </sheetView>
  </sheetViews>
  <sheetFormatPr defaultRowHeight="14" outlineLevelRow="3"/>
  <cols>
    <col min="1" max="1" width="9.83203125" bestFit="1" customWidth="1"/>
    <col min="3" max="3" width="11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17.5">
      <c r="A1" s="11" t="s">
        <v>89</v>
      </c>
      <c r="B1" s="11"/>
      <c r="C1" s="11"/>
      <c r="D1" s="11"/>
      <c r="E1" s="11"/>
      <c r="F1" s="11"/>
      <c r="G1" s="11"/>
    </row>
    <row r="3" spans="1:7">
      <c r="A3" s="3" t="s">
        <v>90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95</v>
      </c>
      <c r="G3" s="3" t="s">
        <v>96</v>
      </c>
    </row>
    <row r="4" spans="1:7" outlineLevel="3">
      <c r="A4" s="7">
        <v>45661</v>
      </c>
      <c r="B4" s="3" t="s">
        <v>99</v>
      </c>
      <c r="C4" s="3" t="s">
        <v>100</v>
      </c>
      <c r="D4" s="3">
        <v>8</v>
      </c>
      <c r="E4" s="3">
        <v>1</v>
      </c>
      <c r="F4" s="3">
        <v>0</v>
      </c>
      <c r="G4" s="3">
        <v>9</v>
      </c>
    </row>
    <row r="5" spans="1:7" outlineLevel="3">
      <c r="A5" s="7">
        <v>45670</v>
      </c>
      <c r="B5" s="3" t="s">
        <v>101</v>
      </c>
      <c r="C5" s="3" t="s">
        <v>100</v>
      </c>
      <c r="D5" s="3">
        <v>7</v>
      </c>
      <c r="E5" s="3">
        <v>7</v>
      </c>
      <c r="F5" s="3">
        <v>5</v>
      </c>
      <c r="G5" s="3">
        <v>3</v>
      </c>
    </row>
    <row r="6" spans="1:7" outlineLevel="3">
      <c r="A6" s="7">
        <v>45674</v>
      </c>
      <c r="B6" s="3" t="s">
        <v>99</v>
      </c>
      <c r="C6" s="3" t="s">
        <v>100</v>
      </c>
      <c r="D6" s="3">
        <v>2</v>
      </c>
      <c r="E6" s="3">
        <v>4</v>
      </c>
      <c r="F6" s="3">
        <v>7</v>
      </c>
      <c r="G6" s="3">
        <v>6</v>
      </c>
    </row>
    <row r="7" spans="1:7" outlineLevel="2">
      <c r="A7" s="7"/>
      <c r="B7" s="3"/>
      <c r="C7" s="24" t="s">
        <v>266</v>
      </c>
      <c r="D7" s="3">
        <f>SUBTOTAL(1,D4:D6)</f>
        <v>5.666666666666667</v>
      </c>
      <c r="E7" s="3"/>
      <c r="F7" s="3">
        <f>SUBTOTAL(1,F4:F6)</f>
        <v>4</v>
      </c>
      <c r="G7" s="3"/>
    </row>
    <row r="8" spans="1:7" outlineLevel="1">
      <c r="A8" s="7"/>
      <c r="B8" s="3"/>
      <c r="C8" s="24" t="s">
        <v>261</v>
      </c>
      <c r="D8" s="3">
        <f>SUBTOTAL(9,D4:D6)</f>
        <v>17</v>
      </c>
      <c r="E8" s="3"/>
      <c r="F8" s="3">
        <f>SUBTOTAL(9,F4:F6)</f>
        <v>12</v>
      </c>
      <c r="G8" s="3"/>
    </row>
    <row r="9" spans="1:7" outlineLevel="3">
      <c r="A9" s="7">
        <v>45666</v>
      </c>
      <c r="B9" s="3" t="s">
        <v>99</v>
      </c>
      <c r="C9" s="3" t="s">
        <v>103</v>
      </c>
      <c r="D9" s="3">
        <v>6</v>
      </c>
      <c r="E9" s="3">
        <v>1</v>
      </c>
      <c r="F9" s="3">
        <v>7</v>
      </c>
      <c r="G9" s="3">
        <v>4</v>
      </c>
    </row>
    <row r="10" spans="1:7" outlineLevel="3">
      <c r="A10" s="7">
        <v>45667</v>
      </c>
      <c r="B10" s="3" t="s">
        <v>97</v>
      </c>
      <c r="C10" s="3" t="s">
        <v>103</v>
      </c>
      <c r="D10" s="3">
        <v>9</v>
      </c>
      <c r="E10" s="3">
        <v>8</v>
      </c>
      <c r="F10" s="3">
        <v>7</v>
      </c>
      <c r="G10" s="3">
        <v>3</v>
      </c>
    </row>
    <row r="11" spans="1:7" outlineLevel="3">
      <c r="A11" s="7">
        <v>45674</v>
      </c>
      <c r="B11" s="3" t="s">
        <v>101</v>
      </c>
      <c r="C11" s="3" t="s">
        <v>103</v>
      </c>
      <c r="D11" s="3">
        <v>2</v>
      </c>
      <c r="E11" s="3">
        <v>6</v>
      </c>
      <c r="F11" s="3">
        <v>3</v>
      </c>
      <c r="G11" s="3">
        <v>3</v>
      </c>
    </row>
    <row r="12" spans="1:7" outlineLevel="3">
      <c r="A12" s="7">
        <v>45676</v>
      </c>
      <c r="B12" s="3" t="s">
        <v>99</v>
      </c>
      <c r="C12" s="3" t="s">
        <v>103</v>
      </c>
      <c r="D12" s="3">
        <v>8</v>
      </c>
      <c r="E12" s="3">
        <v>3</v>
      </c>
      <c r="F12" s="3">
        <v>0</v>
      </c>
      <c r="G12" s="3">
        <v>9</v>
      </c>
    </row>
    <row r="13" spans="1:7" outlineLevel="2">
      <c r="A13" s="7"/>
      <c r="B13" s="3"/>
      <c r="C13" s="24" t="s">
        <v>267</v>
      </c>
      <c r="D13" s="3">
        <f>SUBTOTAL(1,D9:D12)</f>
        <v>6.25</v>
      </c>
      <c r="E13" s="3"/>
      <c r="F13" s="3">
        <f>SUBTOTAL(1,F9:F12)</f>
        <v>4.25</v>
      </c>
      <c r="G13" s="3"/>
    </row>
    <row r="14" spans="1:7" outlineLevel="1">
      <c r="A14" s="7"/>
      <c r="B14" s="3"/>
      <c r="C14" s="24" t="s">
        <v>262</v>
      </c>
      <c r="D14" s="3">
        <f>SUBTOTAL(9,D9:D12)</f>
        <v>25</v>
      </c>
      <c r="E14" s="3"/>
      <c r="F14" s="3">
        <f>SUBTOTAL(9,F9:F12)</f>
        <v>17</v>
      </c>
      <c r="G14" s="3"/>
    </row>
    <row r="15" spans="1:7" outlineLevel="3">
      <c r="A15" s="7">
        <v>45660</v>
      </c>
      <c r="B15" s="3" t="s">
        <v>97</v>
      </c>
      <c r="C15" s="3" t="s">
        <v>98</v>
      </c>
      <c r="D15" s="3">
        <v>2</v>
      </c>
      <c r="E15" s="3">
        <v>5</v>
      </c>
      <c r="F15" s="3">
        <v>7</v>
      </c>
      <c r="G15" s="3">
        <v>5</v>
      </c>
    </row>
    <row r="16" spans="1:7" outlineLevel="3">
      <c r="A16" s="7">
        <v>45662</v>
      </c>
      <c r="B16" s="3" t="s">
        <v>101</v>
      </c>
      <c r="C16" s="3" t="s">
        <v>98</v>
      </c>
      <c r="D16" s="3">
        <v>6</v>
      </c>
      <c r="E16" s="3">
        <v>7</v>
      </c>
      <c r="F16" s="3">
        <v>2</v>
      </c>
      <c r="G16" s="3">
        <v>9</v>
      </c>
    </row>
    <row r="17" spans="1:7" outlineLevel="3">
      <c r="A17" s="7">
        <v>45667</v>
      </c>
      <c r="B17" s="3" t="s">
        <v>101</v>
      </c>
      <c r="C17" s="3" t="s">
        <v>98</v>
      </c>
      <c r="D17" s="3">
        <v>6</v>
      </c>
      <c r="E17" s="3">
        <v>7</v>
      </c>
      <c r="F17" s="3">
        <v>8</v>
      </c>
      <c r="G17" s="3">
        <v>8</v>
      </c>
    </row>
    <row r="18" spans="1:7" outlineLevel="3">
      <c r="A18" s="7">
        <v>45669</v>
      </c>
      <c r="B18" s="3" t="s">
        <v>101</v>
      </c>
      <c r="C18" s="3" t="s">
        <v>98</v>
      </c>
      <c r="D18" s="3">
        <v>5</v>
      </c>
      <c r="E18" s="3">
        <v>7</v>
      </c>
      <c r="F18" s="3">
        <v>0</v>
      </c>
      <c r="G18" s="3">
        <v>10</v>
      </c>
    </row>
    <row r="19" spans="1:7" outlineLevel="3">
      <c r="A19" s="7">
        <v>45670</v>
      </c>
      <c r="B19" s="3" t="s">
        <v>99</v>
      </c>
      <c r="C19" s="3" t="s">
        <v>98</v>
      </c>
      <c r="D19" s="3">
        <v>0</v>
      </c>
      <c r="E19" s="3">
        <v>8</v>
      </c>
      <c r="F19" s="3">
        <v>10</v>
      </c>
      <c r="G19" s="3">
        <v>8</v>
      </c>
    </row>
    <row r="20" spans="1:7" outlineLevel="3">
      <c r="A20" s="7">
        <v>45676</v>
      </c>
      <c r="B20" s="3" t="s">
        <v>97</v>
      </c>
      <c r="C20" s="3" t="s">
        <v>98</v>
      </c>
      <c r="D20" s="3">
        <v>8</v>
      </c>
      <c r="E20" s="3">
        <v>8</v>
      </c>
      <c r="F20" s="3">
        <v>6</v>
      </c>
      <c r="G20" s="3">
        <v>3</v>
      </c>
    </row>
    <row r="21" spans="1:7" outlineLevel="3">
      <c r="A21" s="7">
        <v>45676</v>
      </c>
      <c r="B21" s="3" t="s">
        <v>101</v>
      </c>
      <c r="C21" s="3" t="s">
        <v>98</v>
      </c>
      <c r="D21" s="3">
        <v>3</v>
      </c>
      <c r="E21" s="3">
        <v>6</v>
      </c>
      <c r="F21" s="3">
        <v>8</v>
      </c>
      <c r="G21" s="3">
        <v>10</v>
      </c>
    </row>
    <row r="22" spans="1:7" outlineLevel="2">
      <c r="A22" s="7"/>
      <c r="B22" s="3"/>
      <c r="C22" s="24" t="s">
        <v>268</v>
      </c>
      <c r="D22" s="3">
        <f>SUBTOTAL(1,D15:D21)</f>
        <v>4.2857142857142856</v>
      </c>
      <c r="E22" s="3"/>
      <c r="F22" s="3">
        <f>SUBTOTAL(1,F15:F21)</f>
        <v>5.8571428571428568</v>
      </c>
      <c r="G22" s="3"/>
    </row>
    <row r="23" spans="1:7" outlineLevel="1">
      <c r="A23" s="7"/>
      <c r="B23" s="3"/>
      <c r="C23" s="24" t="s">
        <v>263</v>
      </c>
      <c r="D23" s="3">
        <f>SUBTOTAL(9,D15:D21)</f>
        <v>30</v>
      </c>
      <c r="E23" s="3"/>
      <c r="F23" s="3">
        <f>SUBTOTAL(9,F15:F21)</f>
        <v>41</v>
      </c>
      <c r="G23" s="3"/>
    </row>
    <row r="24" spans="1:7" outlineLevel="3">
      <c r="A24" s="7">
        <v>45665</v>
      </c>
      <c r="B24" s="3" t="s">
        <v>97</v>
      </c>
      <c r="C24" s="3" t="s">
        <v>102</v>
      </c>
      <c r="D24" s="3">
        <v>9</v>
      </c>
      <c r="E24" s="3">
        <v>7</v>
      </c>
      <c r="F24" s="3">
        <v>4</v>
      </c>
      <c r="G24" s="3">
        <v>2</v>
      </c>
    </row>
    <row r="25" spans="1:7" outlineLevel="3">
      <c r="A25" s="7">
        <v>45668</v>
      </c>
      <c r="B25" s="3" t="s">
        <v>99</v>
      </c>
      <c r="C25" s="3" t="s">
        <v>102</v>
      </c>
      <c r="D25" s="3">
        <v>6</v>
      </c>
      <c r="E25" s="3">
        <v>8</v>
      </c>
      <c r="F25" s="3">
        <v>8</v>
      </c>
      <c r="G25" s="3">
        <v>2</v>
      </c>
    </row>
    <row r="26" spans="1:7" outlineLevel="3">
      <c r="A26" s="7">
        <v>45674</v>
      </c>
      <c r="B26" s="3" t="s">
        <v>97</v>
      </c>
      <c r="C26" s="3" t="s">
        <v>102</v>
      </c>
      <c r="D26" s="3">
        <v>4</v>
      </c>
      <c r="E26" s="3">
        <v>10</v>
      </c>
      <c r="F26" s="3">
        <v>8</v>
      </c>
      <c r="G26" s="3">
        <v>6</v>
      </c>
    </row>
    <row r="27" spans="1:7" outlineLevel="2">
      <c r="A27" s="25"/>
      <c r="B27" s="26"/>
      <c r="C27" s="27" t="s">
        <v>269</v>
      </c>
      <c r="D27" s="26">
        <f>SUBTOTAL(1,D24:D26)</f>
        <v>6.333333333333333</v>
      </c>
      <c r="E27" s="26"/>
      <c r="F27" s="26">
        <f>SUBTOTAL(1,F24:F26)</f>
        <v>6.666666666666667</v>
      </c>
      <c r="G27" s="26"/>
    </row>
    <row r="28" spans="1:7" outlineLevel="1">
      <c r="A28" s="25"/>
      <c r="B28" s="26"/>
      <c r="C28" s="27" t="s">
        <v>264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>
      <c r="A29" s="25"/>
      <c r="B29" s="26"/>
      <c r="C29" s="27" t="s">
        <v>270</v>
      </c>
      <c r="D29" s="26">
        <f>SUBTOTAL(1,D4:D26)</f>
        <v>5.3529411764705879</v>
      </c>
      <c r="E29" s="26"/>
      <c r="F29" s="26">
        <f>SUBTOTAL(1,F4:F26)</f>
        <v>5.2941176470588234</v>
      </c>
      <c r="G29" s="26"/>
    </row>
    <row r="30" spans="1:7">
      <c r="A30" s="25"/>
      <c r="B30" s="26"/>
      <c r="C30" s="27" t="s">
        <v>265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7" workbookViewId="0">
      <selection activeCell="B19" sqref="B19"/>
    </sheetView>
  </sheetViews>
  <sheetFormatPr defaultRowHeight="14"/>
  <cols>
    <col min="1" max="1" width="12.75" bestFit="1" customWidth="1"/>
    <col min="2" max="2" width="10.4140625" bestFit="1" customWidth="1"/>
    <col min="3" max="3" width="9.4140625" bestFit="1" customWidth="1"/>
    <col min="4" max="8" width="10.9140625" bestFit="1" customWidth="1"/>
  </cols>
  <sheetData>
    <row r="1" spans="1:6" ht="17.5">
      <c r="A1" s="11" t="s">
        <v>104</v>
      </c>
      <c r="B1" s="11"/>
      <c r="C1" s="11"/>
      <c r="D1" s="11"/>
      <c r="E1" s="11"/>
      <c r="F1" s="11"/>
    </row>
    <row r="3" spans="1:6">
      <c r="A3" s="3" t="s">
        <v>105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110</v>
      </c>
    </row>
    <row r="4" spans="1:6">
      <c r="A4" s="3" t="s">
        <v>111</v>
      </c>
      <c r="B4" s="3">
        <v>15</v>
      </c>
      <c r="C4" s="3">
        <v>22</v>
      </c>
      <c r="D4" s="5">
        <v>525000</v>
      </c>
      <c r="E4" s="5">
        <v>26250</v>
      </c>
      <c r="F4" s="5">
        <f>D4-E4</f>
        <v>498750</v>
      </c>
    </row>
    <row r="5" spans="1:6">
      <c r="A5" s="3" t="s">
        <v>112</v>
      </c>
      <c r="B5" s="3">
        <v>11</v>
      </c>
      <c r="C5" s="3">
        <v>11</v>
      </c>
      <c r="D5" s="5">
        <v>385000</v>
      </c>
      <c r="E5" s="5">
        <v>19250</v>
      </c>
      <c r="F5" s="5">
        <f t="shared" ref="F5:F10" si="0">D5-E5</f>
        <v>365750</v>
      </c>
    </row>
    <row r="6" spans="1:6">
      <c r="A6" s="3" t="s">
        <v>113</v>
      </c>
      <c r="B6" s="3">
        <v>32</v>
      </c>
      <c r="C6" s="3">
        <v>14</v>
      </c>
      <c r="D6" s="5">
        <v>1120000</v>
      </c>
      <c r="E6" s="5">
        <v>112000</v>
      </c>
      <c r="F6" s="5">
        <f t="shared" si="0"/>
        <v>1008000</v>
      </c>
    </row>
    <row r="7" spans="1:6">
      <c r="A7" s="3" t="s">
        <v>114</v>
      </c>
      <c r="B7" s="3">
        <v>4</v>
      </c>
      <c r="C7" s="3">
        <v>2</v>
      </c>
      <c r="D7" s="5">
        <v>140000</v>
      </c>
      <c r="E7" s="5">
        <v>7000</v>
      </c>
      <c r="F7" s="5">
        <f t="shared" si="0"/>
        <v>133000</v>
      </c>
    </row>
    <row r="8" spans="1:6">
      <c r="A8" s="3" t="s">
        <v>115</v>
      </c>
      <c r="B8" s="3">
        <v>15</v>
      </c>
      <c r="C8" s="3">
        <v>24</v>
      </c>
      <c r="D8" s="5">
        <v>525000</v>
      </c>
      <c r="E8" s="5">
        <v>26250</v>
      </c>
      <c r="F8" s="5">
        <f t="shared" si="0"/>
        <v>498750</v>
      </c>
    </row>
    <row r="9" spans="1:6">
      <c r="A9" s="3" t="s">
        <v>116</v>
      </c>
      <c r="B9" s="3">
        <v>35</v>
      </c>
      <c r="C9" s="3">
        <v>36</v>
      </c>
      <c r="D9" s="5">
        <v>1225000</v>
      </c>
      <c r="E9" s="5">
        <v>122500</v>
      </c>
      <c r="F9" s="5">
        <f t="shared" si="0"/>
        <v>1102500</v>
      </c>
    </row>
    <row r="10" spans="1:6">
      <c r="A10" s="3" t="s">
        <v>117</v>
      </c>
      <c r="B10" s="3">
        <v>14</v>
      </c>
      <c r="C10" s="3">
        <v>15</v>
      </c>
      <c r="D10" s="5">
        <v>490000</v>
      </c>
      <c r="E10" s="5">
        <v>24500</v>
      </c>
      <c r="F10" s="5">
        <f t="shared" si="0"/>
        <v>465500</v>
      </c>
    </row>
    <row r="18" spans="1:5">
      <c r="A18" s="28" t="s">
        <v>273</v>
      </c>
      <c r="B18" s="28" t="s">
        <v>272</v>
      </c>
    </row>
    <row r="19" spans="1:5">
      <c r="A19" s="28" t="s">
        <v>271</v>
      </c>
      <c r="B19" t="s">
        <v>274</v>
      </c>
      <c r="C19" t="s">
        <v>275</v>
      </c>
      <c r="D19" t="s">
        <v>276</v>
      </c>
      <c r="E19" t="s">
        <v>265</v>
      </c>
    </row>
    <row r="20" spans="1:5">
      <c r="A20" s="29" t="s">
        <v>113</v>
      </c>
      <c r="B20" s="30"/>
      <c r="C20" s="30"/>
      <c r="D20" s="30">
        <v>1008000</v>
      </c>
      <c r="E20" s="30">
        <v>1008000</v>
      </c>
    </row>
    <row r="21" spans="1:5">
      <c r="A21" s="29" t="s">
        <v>115</v>
      </c>
      <c r="B21" s="30"/>
      <c r="C21" s="30">
        <v>498750</v>
      </c>
      <c r="D21" s="30"/>
      <c r="E21" s="30">
        <v>498750</v>
      </c>
    </row>
    <row r="22" spans="1:5">
      <c r="A22" s="29" t="s">
        <v>112</v>
      </c>
      <c r="B22" s="30"/>
      <c r="C22" s="30">
        <v>365750</v>
      </c>
      <c r="D22" s="30"/>
      <c r="E22" s="30">
        <v>365750</v>
      </c>
    </row>
    <row r="23" spans="1:5">
      <c r="A23" s="29" t="s">
        <v>114</v>
      </c>
      <c r="B23" s="30">
        <v>133000</v>
      </c>
      <c r="C23" s="30"/>
      <c r="D23" s="30"/>
      <c r="E23" s="30">
        <v>133000</v>
      </c>
    </row>
    <row r="24" spans="1:5">
      <c r="A24" s="29" t="s">
        <v>117</v>
      </c>
      <c r="B24" s="30"/>
      <c r="C24" s="30">
        <v>465500</v>
      </c>
      <c r="D24" s="30"/>
      <c r="E24" s="30">
        <v>465500</v>
      </c>
    </row>
    <row r="25" spans="1:5">
      <c r="A25" s="29" t="s">
        <v>111</v>
      </c>
      <c r="B25" s="30"/>
      <c r="C25" s="30">
        <v>498750</v>
      </c>
      <c r="D25" s="30"/>
      <c r="E25" s="30">
        <v>498750</v>
      </c>
    </row>
    <row r="26" spans="1:5">
      <c r="A26" s="29" t="s">
        <v>116</v>
      </c>
      <c r="B26" s="30"/>
      <c r="C26" s="30"/>
      <c r="D26" s="30">
        <v>1102500</v>
      </c>
      <c r="E26" s="30">
        <v>1102500</v>
      </c>
    </row>
    <row r="27" spans="1:5">
      <c r="A27" s="29" t="s">
        <v>265</v>
      </c>
      <c r="B27" s="30">
        <v>133000</v>
      </c>
      <c r="C27" s="30">
        <v>457187.5</v>
      </c>
      <c r="D27" s="30">
        <v>1055250</v>
      </c>
      <c r="E27" s="30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0" workbookViewId="0">
      <selection activeCell="H33" sqref="H33:H34"/>
    </sheetView>
  </sheetViews>
  <sheetFormatPr defaultRowHeight="14"/>
  <cols>
    <col min="1" max="1" width="9.25" bestFit="1" customWidth="1"/>
    <col min="2" max="3" width="11.08203125" bestFit="1" customWidth="1"/>
  </cols>
  <sheetData>
    <row r="1" spans="1:7" ht="17.5">
      <c r="A1" s="11" t="s">
        <v>118</v>
      </c>
      <c r="B1" s="11"/>
      <c r="C1" s="11"/>
      <c r="D1" s="11"/>
      <c r="E1" s="11"/>
      <c r="F1" s="11"/>
      <c r="G1" s="11"/>
    </row>
    <row r="3" spans="1:7">
      <c r="A3" s="3" t="s">
        <v>119</v>
      </c>
      <c r="B3" s="3" t="s">
        <v>120</v>
      </c>
      <c r="C3" s="3" t="s">
        <v>121</v>
      </c>
      <c r="D3" s="3" t="s">
        <v>122</v>
      </c>
      <c r="E3" s="3" t="s">
        <v>123</v>
      </c>
      <c r="F3" s="3" t="s">
        <v>124</v>
      </c>
      <c r="G3" s="3" t="s">
        <v>125</v>
      </c>
    </row>
    <row r="4" spans="1:7">
      <c r="A4" s="3" t="s">
        <v>126</v>
      </c>
      <c r="B4" s="5">
        <v>200</v>
      </c>
      <c r="C4" s="5">
        <v>2000</v>
      </c>
      <c r="D4" s="5">
        <v>1500</v>
      </c>
      <c r="E4" s="5">
        <v>80</v>
      </c>
      <c r="F4" s="5">
        <v>100</v>
      </c>
      <c r="G4" s="5">
        <v>1600</v>
      </c>
    </row>
    <row r="5" spans="1:7">
      <c r="A5" s="3" t="s">
        <v>127</v>
      </c>
      <c r="B5" s="5">
        <v>100</v>
      </c>
      <c r="C5" s="5">
        <v>4000</v>
      </c>
      <c r="D5" s="5">
        <v>3500</v>
      </c>
      <c r="E5" s="5">
        <v>200</v>
      </c>
      <c r="F5" s="5">
        <v>150</v>
      </c>
      <c r="G5" s="5">
        <v>3650</v>
      </c>
    </row>
    <row r="6" spans="1:7">
      <c r="A6" s="3" t="s">
        <v>133</v>
      </c>
      <c r="B6" s="5">
        <v>120</v>
      </c>
      <c r="C6" s="5">
        <v>5000</v>
      </c>
      <c r="D6" s="5">
        <v>5000</v>
      </c>
      <c r="E6" s="5">
        <v>550</v>
      </c>
      <c r="F6" s="5">
        <v>200</v>
      </c>
      <c r="G6" s="5">
        <v>5200</v>
      </c>
    </row>
    <row r="7" spans="1:7">
      <c r="A7" s="3" t="s">
        <v>128</v>
      </c>
      <c r="B7" s="5">
        <v>200</v>
      </c>
      <c r="C7" s="5">
        <v>3500</v>
      </c>
      <c r="D7" s="5">
        <v>3000</v>
      </c>
      <c r="E7" s="5">
        <v>60</v>
      </c>
      <c r="F7" s="5">
        <v>50</v>
      </c>
      <c r="G7" s="5">
        <v>3050</v>
      </c>
    </row>
    <row r="8" spans="1:7">
      <c r="A8" s="3" t="s">
        <v>129</v>
      </c>
      <c r="B8" s="5">
        <v>180</v>
      </c>
      <c r="C8" s="5">
        <v>4000</v>
      </c>
      <c r="D8" s="5">
        <v>4500</v>
      </c>
      <c r="E8" s="5">
        <v>250</v>
      </c>
      <c r="F8" s="5">
        <v>80</v>
      </c>
      <c r="G8" s="5">
        <v>4580</v>
      </c>
    </row>
    <row r="9" spans="1:7">
      <c r="A9" s="3" t="s">
        <v>135</v>
      </c>
      <c r="B9" s="5">
        <v>30</v>
      </c>
      <c r="C9" s="5">
        <v>2000</v>
      </c>
      <c r="D9" s="5">
        <v>3000</v>
      </c>
      <c r="E9" s="5">
        <v>700</v>
      </c>
      <c r="F9" s="5">
        <v>70</v>
      </c>
      <c r="G9" s="5">
        <v>3070</v>
      </c>
    </row>
    <row r="10" spans="1:7">
      <c r="A10" s="3" t="s">
        <v>130</v>
      </c>
      <c r="B10" s="5">
        <v>80</v>
      </c>
      <c r="C10" s="5">
        <v>4500</v>
      </c>
      <c r="D10" s="5">
        <v>5000</v>
      </c>
      <c r="E10" s="5">
        <v>1200</v>
      </c>
      <c r="F10" s="5">
        <v>120</v>
      </c>
      <c r="G10" s="5">
        <v>5120</v>
      </c>
    </row>
    <row r="11" spans="1:7">
      <c r="A11" s="3" t="s">
        <v>131</v>
      </c>
      <c r="B11" s="5">
        <v>50</v>
      </c>
      <c r="C11" s="5">
        <v>5600</v>
      </c>
      <c r="D11" s="5">
        <v>6000</v>
      </c>
      <c r="E11" s="5">
        <v>1300</v>
      </c>
      <c r="F11" s="5">
        <v>250</v>
      </c>
      <c r="G11" s="5">
        <v>6250</v>
      </c>
    </row>
    <row r="13" spans="1:7" ht="17.5">
      <c r="A13" s="11" t="s">
        <v>136</v>
      </c>
      <c r="B13" s="11"/>
      <c r="C13" s="11"/>
      <c r="D13" s="11"/>
      <c r="E13" s="11"/>
      <c r="F13" s="11"/>
      <c r="G13" s="11"/>
    </row>
    <row r="15" spans="1:7">
      <c r="A15" s="3" t="s">
        <v>119</v>
      </c>
      <c r="B15" s="3" t="s">
        <v>120</v>
      </c>
      <c r="C15" s="3" t="s">
        <v>121</v>
      </c>
      <c r="D15" s="3" t="s">
        <v>122</v>
      </c>
      <c r="E15" s="3" t="s">
        <v>123</v>
      </c>
      <c r="F15" s="3" t="s">
        <v>124</v>
      </c>
      <c r="G15" s="3" t="s">
        <v>125</v>
      </c>
    </row>
    <row r="16" spans="1:7">
      <c r="A16" s="3" t="s">
        <v>131</v>
      </c>
      <c r="B16" s="5">
        <v>50</v>
      </c>
      <c r="C16" s="5">
        <v>2500</v>
      </c>
      <c r="D16" s="5">
        <v>2000</v>
      </c>
      <c r="E16" s="5">
        <v>50</v>
      </c>
      <c r="F16" s="5">
        <v>80</v>
      </c>
      <c r="G16" s="5">
        <v>2080</v>
      </c>
    </row>
    <row r="17" spans="1:7">
      <c r="A17" s="3" t="s">
        <v>128</v>
      </c>
      <c r="B17" s="5">
        <v>200</v>
      </c>
      <c r="C17" s="5">
        <v>3800</v>
      </c>
      <c r="D17" s="5">
        <v>3800</v>
      </c>
      <c r="E17" s="5">
        <v>180</v>
      </c>
      <c r="F17" s="5">
        <v>120</v>
      </c>
      <c r="G17" s="5">
        <v>3920</v>
      </c>
    </row>
    <row r="18" spans="1:7">
      <c r="A18" s="3" t="s">
        <v>132</v>
      </c>
      <c r="B18" s="5">
        <v>120</v>
      </c>
      <c r="C18" s="5">
        <v>3000</v>
      </c>
      <c r="D18" s="5">
        <v>3000</v>
      </c>
      <c r="E18" s="5">
        <v>500</v>
      </c>
      <c r="F18" s="5">
        <v>220</v>
      </c>
      <c r="G18" s="5">
        <v>3220</v>
      </c>
    </row>
    <row r="19" spans="1:7">
      <c r="A19" s="3" t="s">
        <v>127</v>
      </c>
      <c r="B19" s="5">
        <v>100</v>
      </c>
      <c r="C19" s="5">
        <v>6000</v>
      </c>
      <c r="D19" s="5">
        <v>5000</v>
      </c>
      <c r="E19" s="5">
        <v>80</v>
      </c>
      <c r="F19" s="5">
        <v>60</v>
      </c>
      <c r="G19" s="5">
        <v>5060</v>
      </c>
    </row>
    <row r="20" spans="1:7">
      <c r="A20" s="3" t="s">
        <v>126</v>
      </c>
      <c r="B20" s="5">
        <v>200</v>
      </c>
      <c r="C20" s="5">
        <v>4500</v>
      </c>
      <c r="D20" s="5">
        <v>4500</v>
      </c>
      <c r="E20" s="5">
        <v>300</v>
      </c>
      <c r="F20" s="5">
        <v>90</v>
      </c>
      <c r="G20" s="5">
        <v>4590</v>
      </c>
    </row>
    <row r="21" spans="1:7">
      <c r="A21" s="3" t="s">
        <v>134</v>
      </c>
      <c r="B21" s="5">
        <v>30</v>
      </c>
      <c r="C21" s="5">
        <v>3200</v>
      </c>
      <c r="D21" s="5">
        <v>3000</v>
      </c>
      <c r="E21" s="5">
        <v>500</v>
      </c>
      <c r="F21" s="5">
        <v>80</v>
      </c>
      <c r="G21" s="5">
        <v>3080</v>
      </c>
    </row>
    <row r="22" spans="1:7">
      <c r="A22" s="3" t="s">
        <v>130</v>
      </c>
      <c r="B22" s="5">
        <v>80</v>
      </c>
      <c r="C22" s="5">
        <v>4000</v>
      </c>
      <c r="D22" s="5">
        <v>4800</v>
      </c>
      <c r="E22" s="5">
        <v>1000</v>
      </c>
      <c r="F22" s="5">
        <v>130</v>
      </c>
      <c r="G22" s="5">
        <v>4930</v>
      </c>
    </row>
    <row r="23" spans="1:7">
      <c r="A23" s="3" t="s">
        <v>129</v>
      </c>
      <c r="B23" s="5">
        <v>180</v>
      </c>
      <c r="C23" s="5">
        <v>5900</v>
      </c>
      <c r="D23" s="5">
        <v>5500</v>
      </c>
      <c r="E23" s="5">
        <v>1100</v>
      </c>
      <c r="F23" s="5">
        <v>260</v>
      </c>
      <c r="G23" s="5">
        <v>5760</v>
      </c>
    </row>
    <row r="25" spans="1:7" ht="17.5">
      <c r="A25" s="11" t="s">
        <v>248</v>
      </c>
      <c r="B25" s="11"/>
      <c r="C25" s="11"/>
      <c r="D25" s="11"/>
      <c r="E25" s="11"/>
    </row>
    <row r="26" spans="1:7">
      <c r="A26" s="3" t="s">
        <v>119</v>
      </c>
      <c r="B26" s="3" t="s">
        <v>121</v>
      </c>
      <c r="C26" s="3" t="s">
        <v>123</v>
      </c>
      <c r="D26" s="3" t="s">
        <v>124</v>
      </c>
      <c r="E26" s="3" t="s">
        <v>125</v>
      </c>
    </row>
    <row r="27" spans="1:7">
      <c r="A27" s="3" t="s">
        <v>133</v>
      </c>
      <c r="B27" s="31">
        <v>8000</v>
      </c>
      <c r="C27" s="31">
        <v>1050</v>
      </c>
      <c r="D27" s="31">
        <v>420</v>
      </c>
      <c r="E27" s="31">
        <v>8420</v>
      </c>
    </row>
    <row r="28" spans="1:7">
      <c r="A28" s="3" t="s">
        <v>137</v>
      </c>
      <c r="B28" s="31">
        <v>10000</v>
      </c>
      <c r="C28" s="31">
        <v>280</v>
      </c>
      <c r="D28" s="31">
        <v>210</v>
      </c>
      <c r="E28" s="31">
        <v>8710</v>
      </c>
    </row>
    <row r="29" spans="1:7">
      <c r="A29" s="3" t="s">
        <v>138</v>
      </c>
      <c r="B29" s="31">
        <v>6500</v>
      </c>
      <c r="C29" s="31">
        <v>380</v>
      </c>
      <c r="D29" s="31">
        <v>190</v>
      </c>
      <c r="E29" s="31">
        <v>6190</v>
      </c>
    </row>
    <row r="30" spans="1:7">
      <c r="A30" s="3" t="s">
        <v>135</v>
      </c>
      <c r="B30" s="31">
        <v>5200</v>
      </c>
      <c r="C30" s="31">
        <v>1200</v>
      </c>
      <c r="D30" s="31">
        <v>150</v>
      </c>
      <c r="E30" s="31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sqref="A1:J1"/>
    </sheetView>
  </sheetViews>
  <sheetFormatPr defaultRowHeight="14"/>
  <sheetData>
    <row r="1" spans="1:10" ht="17.5">
      <c r="A1" s="11" t="s">
        <v>139</v>
      </c>
      <c r="B1" s="11"/>
      <c r="C1" s="11"/>
      <c r="D1" s="11"/>
      <c r="E1" s="11"/>
      <c r="F1" s="11"/>
      <c r="G1" s="11"/>
      <c r="H1" s="11"/>
      <c r="I1" s="11"/>
      <c r="J1" s="11"/>
    </row>
    <row r="3" spans="1:10">
      <c r="A3" s="3" t="s">
        <v>140</v>
      </c>
      <c r="B3" s="3" t="s">
        <v>141</v>
      </c>
      <c r="C3" s="3" t="s">
        <v>142</v>
      </c>
      <c r="D3" s="3" t="s">
        <v>143</v>
      </c>
      <c r="E3" s="3" t="s">
        <v>144</v>
      </c>
      <c r="F3" s="3" t="s">
        <v>145</v>
      </c>
      <c r="G3" s="3" t="s">
        <v>146</v>
      </c>
      <c r="H3" s="3" t="s">
        <v>147</v>
      </c>
      <c r="I3" s="3" t="s">
        <v>148</v>
      </c>
      <c r="J3" s="3" t="s">
        <v>149</v>
      </c>
    </row>
    <row r="4" spans="1:10">
      <c r="A4" s="3">
        <v>233001</v>
      </c>
      <c r="B4" s="3" t="s">
        <v>33</v>
      </c>
      <c r="C4" s="3" t="s">
        <v>150</v>
      </c>
      <c r="D4" s="3">
        <v>60</v>
      </c>
      <c r="E4" s="3">
        <v>60</v>
      </c>
      <c r="F4" s="3">
        <v>90</v>
      </c>
      <c r="G4" s="3"/>
      <c r="H4" s="3">
        <f>D4*25%+E4*35%+F4*45%</f>
        <v>76.5</v>
      </c>
      <c r="I4" s="3">
        <f>_xlfn.RANK.EQ(H4,$H$4:$H$9)</f>
        <v>5</v>
      </c>
      <c r="J4" s="3" t="str">
        <f>HLOOKUP(H4,$B$13:$F$14,2)</f>
        <v>C</v>
      </c>
    </row>
    <row r="5" spans="1:10">
      <c r="A5" s="3">
        <v>233003</v>
      </c>
      <c r="B5" s="3" t="s">
        <v>151</v>
      </c>
      <c r="C5" s="3" t="s">
        <v>150</v>
      </c>
      <c r="D5" s="3">
        <v>50</v>
      </c>
      <c r="E5" s="3">
        <v>70</v>
      </c>
      <c r="F5" s="3">
        <v>90</v>
      </c>
      <c r="G5" s="3"/>
      <c r="H5" s="3">
        <f t="shared" ref="H5:H9" si="0">D5*25%+E5*35%+F5*45%</f>
        <v>77.5</v>
      </c>
      <c r="I5" s="3">
        <f t="shared" ref="I5:I9" si="1">_xlfn.RANK.EQ(H5,$H$4:$H$9)</f>
        <v>4</v>
      </c>
      <c r="J5" s="3" t="str">
        <f t="shared" ref="J5:J9" si="2">HLOOKUP(H5,$B$13:$F$14,2)</f>
        <v>C</v>
      </c>
    </row>
    <row r="6" spans="1:10">
      <c r="A6" s="3">
        <v>232020</v>
      </c>
      <c r="B6" s="3" t="s">
        <v>152</v>
      </c>
      <c r="C6" s="3" t="s">
        <v>153</v>
      </c>
      <c r="D6" s="3">
        <v>90</v>
      </c>
      <c r="E6" s="3">
        <v>50</v>
      </c>
      <c r="F6" s="3">
        <v>100</v>
      </c>
      <c r="G6" s="3"/>
      <c r="H6" s="3">
        <f t="shared" si="0"/>
        <v>85</v>
      </c>
      <c r="I6" s="3">
        <f t="shared" si="1"/>
        <v>3</v>
      </c>
      <c r="J6" s="3" t="str">
        <f t="shared" si="2"/>
        <v>B</v>
      </c>
    </row>
    <row r="7" spans="1:10">
      <c r="A7" s="3">
        <v>232030</v>
      </c>
      <c r="B7" s="3" t="s">
        <v>154</v>
      </c>
      <c r="C7" s="3" t="s">
        <v>153</v>
      </c>
      <c r="D7" s="3">
        <v>40</v>
      </c>
      <c r="E7" s="3">
        <v>80</v>
      </c>
      <c r="F7" s="3">
        <v>80</v>
      </c>
      <c r="G7" s="3"/>
      <c r="H7" s="3">
        <f t="shared" si="0"/>
        <v>74</v>
      </c>
      <c r="I7" s="3">
        <f t="shared" si="1"/>
        <v>6</v>
      </c>
      <c r="J7" s="3" t="str">
        <f t="shared" si="2"/>
        <v>C</v>
      </c>
    </row>
    <row r="8" spans="1:10">
      <c r="A8" s="3">
        <v>233030</v>
      </c>
      <c r="B8" s="3" t="s">
        <v>155</v>
      </c>
      <c r="C8" s="3" t="s">
        <v>150</v>
      </c>
      <c r="D8" s="3">
        <v>60</v>
      </c>
      <c r="E8" s="3">
        <v>100</v>
      </c>
      <c r="F8" s="3">
        <v>100</v>
      </c>
      <c r="G8" s="3"/>
      <c r="H8" s="3">
        <f t="shared" si="0"/>
        <v>95</v>
      </c>
      <c r="I8" s="3">
        <f t="shared" si="1"/>
        <v>1</v>
      </c>
      <c r="J8" s="3" t="str">
        <f t="shared" si="2"/>
        <v>A</v>
      </c>
    </row>
    <row r="9" spans="1:10">
      <c r="A9" s="3">
        <v>233014</v>
      </c>
      <c r="B9" s="3" t="s">
        <v>156</v>
      </c>
      <c r="C9" s="3" t="s">
        <v>150</v>
      </c>
      <c r="D9" s="3">
        <v>90</v>
      </c>
      <c r="E9" s="3">
        <v>90</v>
      </c>
      <c r="F9" s="3">
        <v>80</v>
      </c>
      <c r="G9" s="3"/>
      <c r="H9" s="3">
        <f t="shared" si="0"/>
        <v>90</v>
      </c>
      <c r="I9" s="3">
        <f t="shared" si="1"/>
        <v>2</v>
      </c>
      <c r="J9" s="3" t="str">
        <f t="shared" si="2"/>
        <v>A</v>
      </c>
    </row>
    <row r="10" spans="1:10">
      <c r="A10" s="14" t="s">
        <v>157</v>
      </c>
      <c r="B10" s="15"/>
      <c r="C10" s="16"/>
      <c r="D10" s="3">
        <f>MIN(D4:D9)</f>
        <v>40</v>
      </c>
      <c r="E10" s="3">
        <f t="shared" ref="E10:F10" si="3">MIN(E4:E9)</f>
        <v>50</v>
      </c>
      <c r="F10" s="3">
        <f t="shared" si="3"/>
        <v>80</v>
      </c>
      <c r="G10" s="8"/>
      <c r="H10" s="3">
        <f t="shared" ref="H10" si="4">MIN(H4:H9)</f>
        <v>74</v>
      </c>
      <c r="I10" s="17"/>
      <c r="J10" s="18"/>
    </row>
    <row r="12" spans="1:10">
      <c r="A12" t="s">
        <v>158</v>
      </c>
    </row>
    <row r="13" spans="1:10">
      <c r="A13" s="3" t="s">
        <v>159</v>
      </c>
      <c r="B13" s="3">
        <v>0</v>
      </c>
      <c r="C13" s="3">
        <v>60</v>
      </c>
      <c r="D13" s="3">
        <v>70</v>
      </c>
      <c r="E13" s="3">
        <v>80</v>
      </c>
      <c r="F13" s="3">
        <v>90</v>
      </c>
    </row>
    <row r="14" spans="1:10">
      <c r="A14" s="3" t="s">
        <v>160</v>
      </c>
      <c r="B14" s="3" t="s">
        <v>161</v>
      </c>
      <c r="C14" s="3" t="s">
        <v>162</v>
      </c>
      <c r="D14" s="3" t="s">
        <v>163</v>
      </c>
      <c r="E14" s="3" t="s">
        <v>164</v>
      </c>
      <c r="F14" s="3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workbookViewId="0">
      <selection activeCell="H15" sqref="H15"/>
    </sheetView>
  </sheetViews>
  <sheetFormatPr defaultRowHeight="14"/>
  <sheetData>
    <row r="1" spans="1:6" ht="17.5">
      <c r="A1" s="11" t="s">
        <v>166</v>
      </c>
      <c r="B1" s="11"/>
      <c r="C1" s="11"/>
      <c r="D1" s="11"/>
      <c r="E1" s="11"/>
      <c r="F1" s="11"/>
    </row>
    <row r="3" spans="1:6">
      <c r="A3" s="3" t="s">
        <v>140</v>
      </c>
      <c r="B3" s="3" t="s">
        <v>141</v>
      </c>
      <c r="C3" s="3" t="s">
        <v>142</v>
      </c>
      <c r="D3" s="3" t="s">
        <v>143</v>
      </c>
      <c r="E3" s="3" t="s">
        <v>144</v>
      </c>
      <c r="F3" s="3" t="s">
        <v>145</v>
      </c>
    </row>
    <row r="4" spans="1:6">
      <c r="A4" s="3">
        <v>233001</v>
      </c>
      <c r="B4" s="3" t="s">
        <v>33</v>
      </c>
      <c r="C4" s="3" t="s">
        <v>150</v>
      </c>
      <c r="D4" s="3">
        <v>60</v>
      </c>
      <c r="E4" s="3">
        <v>60</v>
      </c>
      <c r="F4" s="3">
        <v>90</v>
      </c>
    </row>
    <row r="5" spans="1:6">
      <c r="A5" s="3">
        <v>233003</v>
      </c>
      <c r="B5" s="3" t="s">
        <v>151</v>
      </c>
      <c r="C5" s="3" t="s">
        <v>150</v>
      </c>
      <c r="D5" s="3">
        <v>50</v>
      </c>
      <c r="E5" s="3">
        <v>70</v>
      </c>
      <c r="F5" s="3">
        <v>90</v>
      </c>
    </row>
    <row r="6" spans="1:6">
      <c r="A6" s="3">
        <v>233030</v>
      </c>
      <c r="B6" s="3" t="s">
        <v>155</v>
      </c>
      <c r="C6" s="3" t="s">
        <v>150</v>
      </c>
      <c r="D6" s="3">
        <v>60</v>
      </c>
      <c r="E6" s="3">
        <v>100</v>
      </c>
      <c r="F6" s="3">
        <v>100</v>
      </c>
    </row>
    <row r="7" spans="1:6">
      <c r="A7" s="3">
        <v>233014</v>
      </c>
      <c r="B7" s="3" t="s">
        <v>156</v>
      </c>
      <c r="C7" s="3" t="s">
        <v>150</v>
      </c>
      <c r="D7" s="3">
        <v>90</v>
      </c>
      <c r="E7" s="3">
        <v>90</v>
      </c>
      <c r="F7" s="3">
        <v>80</v>
      </c>
    </row>
    <row r="8" spans="1:6">
      <c r="A8" s="3">
        <v>232020</v>
      </c>
      <c r="B8" s="3" t="s">
        <v>152</v>
      </c>
      <c r="C8" s="3" t="s">
        <v>153</v>
      </c>
      <c r="D8" s="3">
        <v>90</v>
      </c>
      <c r="E8" s="3">
        <v>50</v>
      </c>
      <c r="F8" s="3">
        <v>100</v>
      </c>
    </row>
    <row r="9" spans="1:6">
      <c r="A9" s="3">
        <v>232030</v>
      </c>
      <c r="B9" s="3" t="s">
        <v>154</v>
      </c>
      <c r="C9" s="3" t="s">
        <v>153</v>
      </c>
      <c r="D9" s="3">
        <v>40</v>
      </c>
      <c r="E9" s="3">
        <v>80</v>
      </c>
      <c r="F9" s="3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bohyun ki</cp:lastModifiedBy>
  <dcterms:created xsi:type="dcterms:W3CDTF">2023-04-27T08:01:32Z</dcterms:created>
  <dcterms:modified xsi:type="dcterms:W3CDTF">2026-07-19T06:06:05Z</dcterms:modified>
</cp:coreProperties>
</file>