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미진\Desktop\송복순\나\학업\"/>
    </mc:Choice>
  </mc:AlternateContent>
  <xr:revisionPtr revIDLastSave="0" documentId="8_{46E76015-99DB-4EC5-AB86-7DDD2D5439B8}" xr6:coauthVersionLast="47" xr6:coauthVersionMax="47" xr10:uidLastSave="{00000000-0000-0000-0000-000000000000}"/>
  <bookViews>
    <workbookView xWindow="-120" yWindow="-120" windowWidth="29040" windowHeight="15840" activeTab="3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4" l="1"/>
  <c r="D31" i="4"/>
  <c r="D32" i="4"/>
  <c r="D33" i="4"/>
  <c r="D34" i="4"/>
  <c r="D35" i="4"/>
  <c r="D36" i="4"/>
  <c r="D37" i="4"/>
  <c r="D38" i="4"/>
  <c r="D39" i="4"/>
  <c r="E26" i="4"/>
  <c r="J16" i="4"/>
  <c r="J17" i="4"/>
  <c r="J18" i="4"/>
  <c r="J19" i="4"/>
  <c r="J20" i="4"/>
  <c r="J21" i="4"/>
  <c r="J22" i="4"/>
  <c r="J23" i="4"/>
  <c r="J24" i="4"/>
  <c r="J25" i="4"/>
  <c r="J26" i="4"/>
  <c r="E5" i="7"/>
  <c r="E6" i="7"/>
  <c r="E7" i="7"/>
  <c r="E8" i="7"/>
  <c r="E9" i="7"/>
  <c r="E10" i="7"/>
  <c r="E11" i="7"/>
  <c r="E12" i="7"/>
  <c r="E13" i="7"/>
  <c r="E4" i="7"/>
  <c r="H25" i="5"/>
  <c r="G44" i="5"/>
  <c r="F44" i="5"/>
  <c r="E44" i="5"/>
  <c r="D44" i="5"/>
  <c r="C44" i="5"/>
  <c r="G39" i="5"/>
  <c r="F39" i="5"/>
  <c r="E39" i="5"/>
  <c r="D39" i="5"/>
  <c r="C39" i="5"/>
  <c r="G35" i="5"/>
  <c r="F35" i="5"/>
  <c r="E35" i="5"/>
  <c r="D35" i="5"/>
  <c r="C35" i="5"/>
  <c r="G32" i="5"/>
  <c r="F32" i="5"/>
  <c r="E32" i="5"/>
  <c r="D32" i="5"/>
  <c r="C32" i="5"/>
  <c r="G29" i="5"/>
  <c r="F29" i="5"/>
  <c r="E29" i="5"/>
  <c r="D29" i="5"/>
  <c r="C29" i="5"/>
  <c r="G26" i="5"/>
  <c r="F26" i="5"/>
  <c r="E26" i="5"/>
  <c r="D26" i="5"/>
  <c r="C26" i="5"/>
  <c r="G23" i="5"/>
  <c r="F23" i="5"/>
  <c r="E23" i="5"/>
  <c r="D23" i="5"/>
  <c r="C23" i="5"/>
  <c r="G20" i="5"/>
  <c r="F20" i="5"/>
  <c r="E20" i="5"/>
  <c r="D20" i="5"/>
  <c r="C20" i="5"/>
  <c r="G17" i="5"/>
  <c r="F17" i="5"/>
  <c r="E17" i="5"/>
  <c r="D17" i="5"/>
  <c r="C17" i="5"/>
  <c r="G13" i="5"/>
  <c r="F13" i="5"/>
  <c r="E13" i="5"/>
  <c r="D13" i="5"/>
  <c r="C13" i="5"/>
  <c r="G9" i="5"/>
  <c r="F9" i="5"/>
  <c r="E9" i="5"/>
  <c r="D9" i="5"/>
  <c r="C9" i="5"/>
  <c r="G6" i="5"/>
  <c r="F6" i="5"/>
  <c r="E6" i="5"/>
  <c r="D6" i="5"/>
  <c r="D46" i="5" s="1"/>
  <c r="C6" i="5"/>
  <c r="K4" i="4"/>
  <c r="K5" i="4"/>
  <c r="K6" i="4"/>
  <c r="K7" i="4"/>
  <c r="K8" i="4"/>
  <c r="K9" i="4"/>
  <c r="K10" i="4"/>
  <c r="K11" i="4"/>
  <c r="K12" i="4"/>
  <c r="K3" i="4"/>
  <c r="E4" i="4"/>
  <c r="E5" i="4"/>
  <c r="E6" i="4"/>
  <c r="E7" i="4"/>
  <c r="E8" i="4"/>
  <c r="E9" i="4"/>
  <c r="E10" i="4"/>
  <c r="E11" i="4"/>
  <c r="E12" i="4"/>
  <c r="E3" i="4"/>
  <c r="E4" i="8"/>
  <c r="E5" i="8"/>
  <c r="E6" i="8"/>
  <c r="E7" i="8"/>
  <c r="E8" i="8"/>
  <c r="H4" i="5"/>
  <c r="H7" i="5"/>
  <c r="H8" i="5" s="1"/>
  <c r="H10" i="5"/>
  <c r="H12" i="5" s="1"/>
  <c r="H11" i="5"/>
  <c r="H14" i="5"/>
  <c r="H16" i="5" s="1"/>
  <c r="H15" i="5"/>
  <c r="H18" i="5"/>
  <c r="H19" i="5" s="1"/>
  <c r="H21" i="5"/>
  <c r="H22" i="5" s="1"/>
  <c r="H24" i="5"/>
  <c r="H27" i="5"/>
  <c r="H28" i="5" s="1"/>
  <c r="H30" i="5"/>
  <c r="H31" i="5" s="1"/>
  <c r="H33" i="5"/>
  <c r="H34" i="5" s="1"/>
  <c r="H36" i="5"/>
  <c r="H38" i="5" s="1"/>
  <c r="H37" i="5"/>
  <c r="H40" i="5"/>
  <c r="H43" i="5" s="1"/>
  <c r="H41" i="5"/>
  <c r="H42" i="5"/>
  <c r="G4" i="2"/>
  <c r="G5" i="2"/>
  <c r="G6" i="2"/>
  <c r="G7" i="2"/>
  <c r="G8" i="2"/>
  <c r="G9" i="2"/>
  <c r="G10" i="2"/>
  <c r="G11" i="2"/>
  <c r="G12" i="2"/>
  <c r="G13" i="2"/>
  <c r="G14" i="2"/>
  <c r="G15" i="2"/>
  <c r="F46" i="5" l="1"/>
  <c r="E46" i="5"/>
  <c r="G46" i="5"/>
  <c r="H5" i="5"/>
  <c r="H45" i="5" s="1"/>
  <c r="C46" i="5"/>
</calcChain>
</file>

<file path=xl/sharedStrings.xml><?xml version="1.0" encoding="utf-8"?>
<sst xmlns="http://schemas.openxmlformats.org/spreadsheetml/2006/main" count="367" uniqueCount="263">
  <si>
    <t>상공상사 거래명세서</t>
  </si>
  <si>
    <t>[표1]</t>
  </si>
  <si>
    <t>건강 검진 결과</t>
  </si>
  <si>
    <t>[표2]</t>
  </si>
  <si>
    <t>신입사원 채용결과</t>
  </si>
  <si>
    <t>검사일</t>
  </si>
  <si>
    <t>이름</t>
  </si>
  <si>
    <t>키(m)</t>
  </si>
  <si>
    <t>몸무게(kg)</t>
  </si>
  <si>
    <t>BMI지수</t>
  </si>
  <si>
    <t>응시번호</t>
  </si>
  <si>
    <t>필기</t>
  </si>
  <si>
    <t>실기</t>
  </si>
  <si>
    <t>면접</t>
  </si>
  <si>
    <t>합격여부</t>
  </si>
  <si>
    <t>11월 01일</t>
  </si>
  <si>
    <t>김성식</t>
  </si>
  <si>
    <t>11월 09일</t>
  </si>
  <si>
    <t>김천일</t>
  </si>
  <si>
    <t>11월 12일</t>
  </si>
  <si>
    <t>박정아</t>
  </si>
  <si>
    <t>11월 15일</t>
  </si>
  <si>
    <t>성명호</t>
  </si>
  <si>
    <t>11월 18일</t>
  </si>
  <si>
    <t>이진희</t>
  </si>
  <si>
    <t>11월 21일</t>
  </si>
  <si>
    <t>하진성</t>
  </si>
  <si>
    <t>최희정</t>
  </si>
  <si>
    <t>11월 27일</t>
  </si>
  <si>
    <t>김동준</t>
  </si>
  <si>
    <t>11월 30일</t>
  </si>
  <si>
    <t>유아영</t>
  </si>
  <si>
    <t>이가영</t>
  </si>
  <si>
    <t>[표3]</t>
  </si>
  <si>
    <t>영업사원 실적표</t>
  </si>
  <si>
    <t>[표4]</t>
  </si>
  <si>
    <t>회원 관리 현황</t>
  </si>
  <si>
    <t>사원명</t>
  </si>
  <si>
    <t>성별</t>
  </si>
  <si>
    <t>1월판매량</t>
  </si>
  <si>
    <t>2월판매량</t>
  </si>
  <si>
    <t>총판매량</t>
  </si>
  <si>
    <t>회원코드</t>
  </si>
  <si>
    <t>결제종류</t>
  </si>
  <si>
    <t>총결제액</t>
  </si>
  <si>
    <t>수수료</t>
  </si>
  <si>
    <t>손애진</t>
  </si>
  <si>
    <t>여</t>
  </si>
  <si>
    <t>SG-501</t>
  </si>
  <si>
    <t>IB-02</t>
  </si>
  <si>
    <t>이영해</t>
  </si>
  <si>
    <t>SG-502</t>
  </si>
  <si>
    <t>NA-31</t>
  </si>
  <si>
    <t>김은소</t>
  </si>
  <si>
    <t>SG-503</t>
  </si>
  <si>
    <t>원석빈</t>
  </si>
  <si>
    <t>남</t>
  </si>
  <si>
    <t>SG-504</t>
  </si>
  <si>
    <t>CC-13</t>
  </si>
  <si>
    <t>하주원</t>
  </si>
  <si>
    <t>SG-505</t>
  </si>
  <si>
    <t>이병훈</t>
  </si>
  <si>
    <t>SG-506</t>
  </si>
  <si>
    <t>문소라</t>
  </si>
  <si>
    <t>SG-507</t>
  </si>
  <si>
    <t>장동군</t>
  </si>
  <si>
    <t>SG-508</t>
  </si>
  <si>
    <t>송강후</t>
  </si>
  <si>
    <t>SG-509</t>
  </si>
  <si>
    <t>고소용</t>
  </si>
  <si>
    <t>SG-510</t>
  </si>
  <si>
    <t>여사원 총판매량 평균</t>
  </si>
  <si>
    <t>SG-511</t>
  </si>
  <si>
    <t>IB</t>
  </si>
  <si>
    <t>NA</t>
  </si>
  <si>
    <t>CC</t>
  </si>
  <si>
    <t>수수료비율</t>
  </si>
  <si>
    <t>&lt;결제수수료표&gt;</t>
    <phoneticPr fontId="1" type="noConversion"/>
  </si>
  <si>
    <t>[표5]</t>
  </si>
  <si>
    <t>김은희</t>
  </si>
  <si>
    <t>김주도</t>
  </si>
  <si>
    <t>유은별</t>
  </si>
  <si>
    <t>고사장</t>
  </si>
  <si>
    <t>성준혁</t>
  </si>
  <si>
    <t>임진성</t>
  </si>
  <si>
    <t>황진아</t>
  </si>
  <si>
    <t>박하나</t>
  </si>
  <si>
    <t>강대리</t>
  </si>
  <si>
    <t>유서현</t>
  </si>
  <si>
    <t>과일통조림 생산 현황</t>
    <phoneticPr fontId="1" type="noConversion"/>
  </si>
  <si>
    <t>제품명</t>
  </si>
  <si>
    <t>생산일자</t>
  </si>
  <si>
    <t>생산팀</t>
  </si>
  <si>
    <t>생산단가</t>
  </si>
  <si>
    <t>목표량</t>
  </si>
  <si>
    <t>생산율</t>
  </si>
  <si>
    <t>굿파인애플</t>
  </si>
  <si>
    <t>생산1팀</t>
  </si>
  <si>
    <t>생산2팀</t>
  </si>
  <si>
    <t>생산3팀</t>
  </si>
  <si>
    <t>코코넛밀크</t>
  </si>
  <si>
    <t>망고세븐</t>
  </si>
  <si>
    <t>옐로바나나</t>
  </si>
  <si>
    <t>1학년 중간고사 성적표</t>
    <phoneticPr fontId="1" type="noConversion"/>
  </si>
  <si>
    <t>성명</t>
  </si>
  <si>
    <t>국어</t>
  </si>
  <si>
    <t>영어</t>
  </si>
  <si>
    <t>수학</t>
  </si>
  <si>
    <t>과학</t>
  </si>
  <si>
    <t>사회</t>
  </si>
  <si>
    <t>총점</t>
  </si>
  <si>
    <t>윤산이</t>
  </si>
  <si>
    <t>민우람</t>
  </si>
  <si>
    <t>변정숙</t>
  </si>
  <si>
    <t>한진아</t>
  </si>
  <si>
    <t>정우성</t>
  </si>
  <si>
    <t>박재오</t>
  </si>
  <si>
    <t>남소현</t>
  </si>
  <si>
    <t>김정섭</t>
  </si>
  <si>
    <t>한예승</t>
  </si>
  <si>
    <t>유정만</t>
  </si>
  <si>
    <t>강소리</t>
  </si>
  <si>
    <t>강선빈</t>
  </si>
  <si>
    <t>신유라</t>
  </si>
  <si>
    <t>이고은</t>
  </si>
  <si>
    <t>배문기</t>
  </si>
  <si>
    <t>김병민</t>
  </si>
  <si>
    <t>이승학</t>
  </si>
  <si>
    <t>상공백화점 임대 현황</t>
    <phoneticPr fontId="1" type="noConversion"/>
  </si>
  <si>
    <t>매장명</t>
  </si>
  <si>
    <t>매장구분</t>
  </si>
  <si>
    <t>매장위치</t>
  </si>
  <si>
    <t>보증금</t>
  </si>
  <si>
    <t>임대료</t>
  </si>
  <si>
    <t>관리비</t>
  </si>
  <si>
    <t>MCTRO</t>
  </si>
  <si>
    <t>패션잡화</t>
  </si>
  <si>
    <t>1층</t>
  </si>
  <si>
    <t>둑스</t>
  </si>
  <si>
    <t>페리페리</t>
  </si>
  <si>
    <t>발렌슈아</t>
  </si>
  <si>
    <t>여성의류</t>
  </si>
  <si>
    <t>2층</t>
  </si>
  <si>
    <t>GStyle</t>
  </si>
  <si>
    <t>비비리토</t>
  </si>
  <si>
    <t>K4</t>
  </si>
  <si>
    <t>아웃도어</t>
  </si>
  <si>
    <t>3층</t>
  </si>
  <si>
    <t>유스페이스</t>
  </si>
  <si>
    <t>네푸</t>
  </si>
  <si>
    <t>짜장나라</t>
  </si>
  <si>
    <t>중식당</t>
  </si>
  <si>
    <t>4층</t>
  </si>
  <si>
    <t>볼레오르</t>
  </si>
  <si>
    <t>양식당</t>
  </si>
  <si>
    <t>민국뚝배기</t>
  </si>
  <si>
    <t>한식당</t>
  </si>
  <si>
    <t>컴퓨터활용능력 1급 필기 시험 결과</t>
    <phoneticPr fontId="1" type="noConversion"/>
  </si>
  <si>
    <t>수험번호</t>
  </si>
  <si>
    <t>컴퓨터일반</t>
  </si>
  <si>
    <t>스프레드시트</t>
  </si>
  <si>
    <t>데이터베이스</t>
  </si>
  <si>
    <t>평균</t>
  </si>
  <si>
    <t>1008-3401</t>
  </si>
  <si>
    <t>1008-3402</t>
  </si>
  <si>
    <t>1008-3403</t>
  </si>
  <si>
    <t>1008-3404</t>
  </si>
  <si>
    <t>1008-3405</t>
  </si>
  <si>
    <t>1008-3406</t>
  </si>
  <si>
    <t>1008-3407</t>
  </si>
  <si>
    <t>1008-3408</t>
  </si>
  <si>
    <t>1008-3409</t>
  </si>
  <si>
    <t>1008-3410</t>
  </si>
  <si>
    <t>스키제품 판매 현황</t>
    <phoneticPr fontId="1" type="noConversion"/>
  </si>
  <si>
    <t>용품명</t>
  </si>
  <si>
    <t>입고량</t>
  </si>
  <si>
    <t>판매가</t>
  </si>
  <si>
    <t>판매량</t>
  </si>
  <si>
    <t>판매총액</t>
  </si>
  <si>
    <t>스키복</t>
  </si>
  <si>
    <t>고글</t>
  </si>
  <si>
    <t>헬멧</t>
  </si>
  <si>
    <t>장갑</t>
  </si>
  <si>
    <t>보호대</t>
  </si>
  <si>
    <t>상품별 재고 현황</t>
  </si>
  <si>
    <t>회원 관리 현황</t>
    <phoneticPr fontId="1" type="noConversion"/>
  </si>
  <si>
    <t>회원코드</t>
    <phoneticPr fontId="1" type="noConversion"/>
  </si>
  <si>
    <t>회원명</t>
    <phoneticPr fontId="1" type="noConversion"/>
  </si>
  <si>
    <t>가입년도-등급</t>
    <phoneticPr fontId="1" type="noConversion"/>
  </si>
  <si>
    <t>2021-7-T2</t>
    <phoneticPr fontId="1" type="noConversion"/>
  </si>
  <si>
    <t>2019-5-A9</t>
    <phoneticPr fontId="1" type="noConversion"/>
  </si>
  <si>
    <t>2023-3-C6</t>
    <phoneticPr fontId="1" type="noConversion"/>
  </si>
  <si>
    <t>2020-7-K5</t>
    <phoneticPr fontId="1" type="noConversion"/>
  </si>
  <si>
    <t>2024-3-B1</t>
    <phoneticPr fontId="1" type="noConversion"/>
  </si>
  <si>
    <t>2018-5-G4</t>
    <phoneticPr fontId="1" type="noConversion"/>
  </si>
  <si>
    <t>&lt;등급번호표&gt;</t>
    <phoneticPr fontId="1" type="noConversion"/>
  </si>
  <si>
    <t>2022-7-S8</t>
    <phoneticPr fontId="1" type="noConversion"/>
  </si>
  <si>
    <t>등급번호</t>
    <phoneticPr fontId="1" type="noConversion"/>
  </si>
  <si>
    <t>등급</t>
    <phoneticPr fontId="1" type="noConversion"/>
  </si>
  <si>
    <t>2021-3-N3</t>
    <phoneticPr fontId="1" type="noConversion"/>
  </si>
  <si>
    <t>골드</t>
    <phoneticPr fontId="1" type="noConversion"/>
  </si>
  <si>
    <t>2023-5-D7</t>
    <phoneticPr fontId="1" type="noConversion"/>
  </si>
  <si>
    <t>실버</t>
    <phoneticPr fontId="1" type="noConversion"/>
  </si>
  <si>
    <t>2020-3-P5</t>
    <phoneticPr fontId="1" type="noConversion"/>
  </si>
  <si>
    <t>브론즈</t>
    <phoneticPr fontId="1" type="noConversion"/>
  </si>
  <si>
    <t>生産量</t>
    <phoneticPr fontId="1" type="noConversion"/>
  </si>
  <si>
    <t>상품코드</t>
  </si>
  <si>
    <t>매입량</t>
  </si>
  <si>
    <t>매출량</t>
  </si>
  <si>
    <t>판매율</t>
  </si>
  <si>
    <t>PRO-01</t>
  </si>
  <si>
    <t>PRO-02</t>
  </si>
  <si>
    <t>PRO-03</t>
  </si>
  <si>
    <t>PRO-04</t>
  </si>
  <si>
    <t>PRO-05</t>
  </si>
  <si>
    <t>BAN-01</t>
  </si>
  <si>
    <t>BAN-02</t>
  </si>
  <si>
    <t>BAN-03</t>
  </si>
  <si>
    <t>BAN-04</t>
  </si>
  <si>
    <t>BAN-05</t>
  </si>
  <si>
    <t>여 최대</t>
  </si>
  <si>
    <t>남 최대</t>
  </si>
  <si>
    <t>전체 최대값</t>
  </si>
  <si>
    <t>여 평균</t>
  </si>
  <si>
    <t>남 평균</t>
  </si>
  <si>
    <t>전체 평균</t>
  </si>
  <si>
    <t>총합계</t>
  </si>
  <si>
    <t>전체 평균 : 임대료</t>
  </si>
  <si>
    <t>평균 : 임대료</t>
  </si>
  <si>
    <t>전체 평균 : 관리비</t>
  </si>
  <si>
    <t>평균 : 관리비</t>
  </si>
  <si>
    <t>값</t>
  </si>
  <si>
    <t>거래번호</t>
    <phoneticPr fontId="1" type="noConversion"/>
  </si>
  <si>
    <t>A-01-111</t>
    <phoneticPr fontId="1" type="noConversion"/>
  </si>
  <si>
    <t>A-01-112</t>
  </si>
  <si>
    <t>A-01-113</t>
  </si>
  <si>
    <t>A-01-114</t>
  </si>
  <si>
    <t>A-01-115</t>
  </si>
  <si>
    <t>A-01-116</t>
  </si>
  <si>
    <t>제품코드</t>
    <phoneticPr fontId="1" type="noConversion"/>
  </si>
  <si>
    <t>CMK-01</t>
    <phoneticPr fontId="1" type="noConversion"/>
  </si>
  <si>
    <t>CMK-93</t>
    <phoneticPr fontId="1" type="noConversion"/>
  </si>
  <si>
    <t>CMK-22</t>
    <phoneticPr fontId="1" type="noConversion"/>
  </si>
  <si>
    <t>CMK-53</t>
    <phoneticPr fontId="1" type="noConversion"/>
  </si>
  <si>
    <t>CMK-99</t>
    <phoneticPr fontId="1" type="noConversion"/>
  </si>
  <si>
    <t>CMK-06</t>
    <phoneticPr fontId="1" type="noConversion"/>
  </si>
  <si>
    <t>거래처명</t>
    <phoneticPr fontId="1" type="noConversion"/>
  </si>
  <si>
    <t>대한상사</t>
    <phoneticPr fontId="1" type="noConversion"/>
  </si>
  <si>
    <t>서울유통</t>
    <phoneticPr fontId="1" type="noConversion"/>
  </si>
  <si>
    <t>하나상사</t>
    <phoneticPr fontId="1" type="noConversion"/>
  </si>
  <si>
    <t>나라실업</t>
    <phoneticPr fontId="1" type="noConversion"/>
  </si>
  <si>
    <t>황진선</t>
    <phoneticPr fontId="1" type="noConversion"/>
  </si>
  <si>
    <t>최민경</t>
    <phoneticPr fontId="1" type="noConversion"/>
  </si>
  <si>
    <t>김종민</t>
    <phoneticPr fontId="1" type="noConversion"/>
  </si>
  <si>
    <t>임선욱</t>
    <phoneticPr fontId="1" type="noConversion"/>
  </si>
  <si>
    <t>이다해</t>
    <phoneticPr fontId="1" type="noConversion"/>
  </si>
  <si>
    <t>김한호</t>
    <phoneticPr fontId="1" type="noConversion"/>
  </si>
  <si>
    <t>담당자</t>
    <phoneticPr fontId="1" type="noConversion"/>
  </si>
  <si>
    <t>거래량</t>
    <phoneticPr fontId="1" type="noConversion"/>
  </si>
  <si>
    <t>일반</t>
    <phoneticPr fontId="1" type="noConversion"/>
  </si>
  <si>
    <t>우수</t>
    <phoneticPr fontId="1" type="noConversion"/>
  </si>
  <si>
    <t>신규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</si>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</sst>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0.0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6" xfId="3" applyAlignment="1">
      <alignment horizontal="centerContinuous" vertical="center"/>
    </xf>
    <xf numFmtId="31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1" xfId="2" applyFont="1" applyBorder="1">
      <alignment vertical="center"/>
    </xf>
    <xf numFmtId="0" fontId="0" fillId="0" borderId="12" xfId="0" applyBorder="1" applyAlignment="1">
      <alignment horizontal="center" vertical="center"/>
    </xf>
    <xf numFmtId="31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1" fontId="0" fillId="0" borderId="13" xfId="1" applyFont="1" applyBorder="1">
      <alignment vertical="center"/>
    </xf>
    <xf numFmtId="9" fontId="0" fillId="0" borderId="14" xfId="2" applyFont="1" applyBorder="1">
      <alignment vertical="center"/>
    </xf>
    <xf numFmtId="9" fontId="0" fillId="0" borderId="0" xfId="0" applyNumberForma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7" fontId="0" fillId="0" borderId="1" xfId="0" applyNumberForma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제목 1" xfId="3" builtinId="1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스키제품 판매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판매량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차트작업!$A$4:$A$8</c15:sqref>
                  </c15:fullRef>
                </c:ext>
              </c:extLst>
              <c:f>(차트작업!$A$4:$A$5,차트작업!$A$7:$A$8)</c:f>
              <c:strCache>
                <c:ptCount val="4"/>
                <c:pt idx="0">
                  <c:v>스키복</c:v>
                </c:pt>
                <c:pt idx="1">
                  <c:v>고글</c:v>
                </c:pt>
                <c:pt idx="2">
                  <c:v>장갑</c:v>
                </c:pt>
                <c:pt idx="3">
                  <c:v>보호대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차트작업!$D$4:$D$8</c15:sqref>
                  </c15:fullRef>
                </c:ext>
              </c:extLst>
              <c:f>(차트작업!$D$4:$D$5,차트작업!$D$7:$D$8)</c:f>
              <c:numCache>
                <c:formatCode>#,##0_ </c:formatCode>
                <c:ptCount val="4"/>
                <c:pt idx="0">
                  <c:v>67</c:v>
                </c:pt>
                <c:pt idx="1">
                  <c:v>146</c:v>
                </c:pt>
                <c:pt idx="2">
                  <c:v>132</c:v>
                </c:pt>
                <c:pt idx="3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D71-B1B6-24B3D75E7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342480"/>
        <c:axId val="1303345360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차트작업!$A$4:$A$8</c15:sqref>
                  </c15:fullRef>
                </c:ext>
              </c:extLst>
              <c:f>(차트작업!$A$4:$A$5,차트작업!$A$7:$A$8)</c:f>
              <c:strCache>
                <c:ptCount val="4"/>
                <c:pt idx="0">
                  <c:v>스키복</c:v>
                </c:pt>
                <c:pt idx="1">
                  <c:v>고글</c:v>
                </c:pt>
                <c:pt idx="2">
                  <c:v>장갑</c:v>
                </c:pt>
                <c:pt idx="3">
                  <c:v>보호대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차트작업!$E$4:$E$8</c15:sqref>
                  </c15:fullRef>
                </c:ext>
              </c:extLst>
              <c:f>(차트작업!$E$4:$E$5,차트작업!$E$7:$E$8)</c:f>
              <c:numCache>
                <c:formatCode>#,##0_ </c:formatCode>
                <c:ptCount val="4"/>
                <c:pt idx="0">
                  <c:v>6365000</c:v>
                </c:pt>
                <c:pt idx="1">
                  <c:v>5110000</c:v>
                </c:pt>
                <c:pt idx="2">
                  <c:v>3300000</c:v>
                </c:pt>
                <c:pt idx="3">
                  <c:v>4545000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68-4D71-B1B6-24B3D75E7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266576"/>
        <c:axId val="632267984"/>
      </c:lineChart>
      <c:catAx>
        <c:axId val="130334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03345360"/>
        <c:crosses val="autoZero"/>
        <c:auto val="1"/>
        <c:lblAlgn val="ctr"/>
        <c:lblOffset val="100"/>
        <c:noMultiLvlLbl val="0"/>
      </c:catAx>
      <c:valAx>
        <c:axId val="130334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03342480"/>
        <c:crosses val="autoZero"/>
        <c:crossBetween val="between"/>
        <c:majorUnit val="40"/>
      </c:valAx>
      <c:valAx>
        <c:axId val="632267984"/>
        <c:scaling>
          <c:orientation val="minMax"/>
          <c:max val="8000000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32266576"/>
        <c:crosses val="max"/>
        <c:crossBetween val="between"/>
        <c:majorUnit val="2000000"/>
      </c:valAx>
      <c:catAx>
        <c:axId val="632266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3226798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돋움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6</xdr:row>
      <xdr:rowOff>0</xdr:rowOff>
    </xdr:from>
    <xdr:to>
      <xdr:col>8</xdr:col>
      <xdr:colOff>0</xdr:colOff>
      <xdr:row>8</xdr:row>
      <xdr:rowOff>0</xdr:rowOff>
    </xdr:to>
    <xdr:sp macro="[0]!테두리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9C98F5DD-E854-F645-E871-B887A0D9B4A5}"/>
            </a:ext>
          </a:extLst>
        </xdr:cNvPr>
        <xdr:cNvSpPr/>
      </xdr:nvSpPr>
      <xdr:spPr>
        <a:xfrm>
          <a:off x="4543425" y="1304925"/>
          <a:ext cx="1371600" cy="419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2CB0E3E9-3626-5B8C-17BB-39C9B72089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사용자" refreshedDate="46259.735732638888" createdVersion="8" refreshedVersion="8" minRefreshableVersion="3" recordCount="12" xr:uid="{295752D0-DCE1-4961-A984-BEF81CADC7A6}">
  <cacheSource type="worksheet">
    <worksheetSource ref="A3:F15" sheet="분석작업-2"/>
  </cacheSource>
  <cacheFields count="6">
    <cacheField name="매장명" numFmtId="0">
      <sharedItems count="12">
        <s v="MCTRO"/>
        <s v="둑스"/>
        <s v="페리페리"/>
        <s v="발렌슈아"/>
        <s v="GStyle"/>
        <s v="비비리토"/>
        <s v="K4"/>
        <s v="유스페이스"/>
        <s v="네푸"/>
        <s v="짜장나라"/>
        <s v="볼레오르"/>
        <s v="민국뚝배기"/>
      </sharedItems>
    </cacheField>
    <cacheField name="매장구분" numFmtId="0">
      <sharedItems count="6">
        <s v="패션잡화"/>
        <s v="여성의류"/>
        <s v="아웃도어"/>
        <s v="중식당"/>
        <s v="양식당"/>
        <s v="한식당"/>
      </sharedItems>
    </cacheField>
    <cacheField name="매장위치" numFmtId="0">
      <sharedItems count="4">
        <s v="1층"/>
        <s v="2층"/>
        <s v="3층"/>
        <s v="4층"/>
      </sharedItems>
    </cacheField>
    <cacheField name="보증금" numFmtId="41">
      <sharedItems containsSemiMixedTypes="0" containsString="0" containsNumber="1" containsInteger="1" minValue="150000000" maxValue="350000000"/>
    </cacheField>
    <cacheField name="임대료" numFmtId="41">
      <sharedItems containsSemiMixedTypes="0" containsString="0" containsNumber="1" containsInteger="1" minValue="3200000" maxValue="7400000"/>
    </cacheField>
    <cacheField name="관리비" numFmtId="41">
      <sharedItems containsSemiMixedTypes="0" containsString="0" containsNumber="1" containsInteger="1" minValue="1400000" maxValue="32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150000000"/>
    <n v="3200000"/>
    <n v="1400000"/>
  </r>
  <r>
    <x v="1"/>
    <x v="0"/>
    <x v="0"/>
    <n v="180000000"/>
    <n v="3800000"/>
    <n v="1600000"/>
  </r>
  <r>
    <x v="2"/>
    <x v="0"/>
    <x v="0"/>
    <n v="160000000"/>
    <n v="3400000"/>
    <n v="1400000"/>
  </r>
  <r>
    <x v="3"/>
    <x v="1"/>
    <x v="1"/>
    <n v="210000000"/>
    <n v="4400000"/>
    <n v="1900000"/>
  </r>
  <r>
    <x v="4"/>
    <x v="1"/>
    <x v="1"/>
    <n v="200000000"/>
    <n v="4200000"/>
    <n v="1800000"/>
  </r>
  <r>
    <x v="5"/>
    <x v="1"/>
    <x v="1"/>
    <n v="240000000"/>
    <n v="5000000"/>
    <n v="2200000"/>
  </r>
  <r>
    <x v="6"/>
    <x v="2"/>
    <x v="2"/>
    <n v="280000000"/>
    <n v="5900000"/>
    <n v="2500000"/>
  </r>
  <r>
    <x v="7"/>
    <x v="2"/>
    <x v="2"/>
    <n v="270000000"/>
    <n v="5700000"/>
    <n v="2400000"/>
  </r>
  <r>
    <x v="8"/>
    <x v="2"/>
    <x v="2"/>
    <n v="250000000"/>
    <n v="5300000"/>
    <n v="2300000"/>
  </r>
  <r>
    <x v="9"/>
    <x v="3"/>
    <x v="3"/>
    <n v="300000000"/>
    <n v="6300000"/>
    <n v="2700000"/>
  </r>
  <r>
    <x v="10"/>
    <x v="4"/>
    <x v="3"/>
    <n v="350000000"/>
    <n v="7400000"/>
    <n v="3200000"/>
  </r>
  <r>
    <x v="11"/>
    <x v="5"/>
    <x v="3"/>
    <n v="320000000"/>
    <n v="6700000"/>
    <n v="29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FCDECD-5BC4-49CC-8B1B-651C560DFD17}" name="피벗 테이블1" cacheId="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21:E27" firstHeaderRow="1" firstDataRow="3" firstDataCol="1" rowPageCount="1" colPageCount="1"/>
  <pivotFields count="6">
    <pivotField axis="axisRow" compact="0" showAll="0" sortType="descending">
      <items count="13">
        <item x="2"/>
        <item x="9"/>
        <item x="7"/>
        <item x="5"/>
        <item x="10"/>
        <item x="3"/>
        <item x="11"/>
        <item x="1"/>
        <item x="8"/>
        <item x="0"/>
        <item x="6"/>
        <item x="4"/>
        <item t="default"/>
      </items>
    </pivotField>
    <pivotField axis="axisCol" compact="0" showAll="0">
      <items count="7">
        <item x="2"/>
        <item x="4"/>
        <item x="1"/>
        <item x="3"/>
        <item x="0"/>
        <item x="5"/>
        <item t="default"/>
      </items>
    </pivotField>
    <pivotField axis="axisPage" compact="0" multipleItemSelectionAllowed="1" showAll="0">
      <items count="5">
        <item x="0"/>
        <item h="1" x="1"/>
        <item h="1" x="2"/>
        <item h="1" x="3"/>
        <item t="default"/>
      </items>
    </pivotField>
    <pivotField compact="0" numFmtId="41" showAll="0"/>
    <pivotField dataField="1" compact="0" numFmtId="41" showAll="0"/>
    <pivotField dataField="1" compact="0" numFmtId="41" showAll="0"/>
  </pivotFields>
  <rowFields count="1">
    <field x="0"/>
  </rowFields>
  <rowItems count="4">
    <i>
      <x/>
    </i>
    <i>
      <x v="7"/>
    </i>
    <i>
      <x v="9"/>
    </i>
    <i t="grand">
      <x/>
    </i>
  </rowItems>
  <colFields count="2">
    <field x="1"/>
    <field x="-2"/>
  </colFields>
  <colItems count="4">
    <i>
      <x v="4"/>
      <x/>
    </i>
    <i r="1" i="1">
      <x v="1"/>
    </i>
    <i t="grand">
      <x/>
    </i>
    <i t="grand" i="1">
      <x/>
    </i>
  </colItems>
  <pageFields count="1">
    <pageField fld="2" hier="-1"/>
  </pageFields>
  <dataFields count="2">
    <dataField name="평균 : 임대료" fld="4" subtotal="average" baseField="0" baseItem="0" numFmtId="41"/>
    <dataField name="평균 : 관리비" fld="5" subtotal="average" baseField="0" baseItem="0" numFmtId="41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G20" sqref="G20"/>
    </sheetView>
  </sheetViews>
  <sheetFormatPr defaultRowHeight="16.5" x14ac:dyDescent="0.3"/>
  <cols>
    <col min="1" max="1" width="9.375" customWidth="1"/>
  </cols>
  <sheetData>
    <row r="1" spans="1:6" x14ac:dyDescent="0.3">
      <c r="A1" t="s">
        <v>0</v>
      </c>
    </row>
    <row r="3" spans="1:6" x14ac:dyDescent="0.3">
      <c r="A3" s="1" t="s">
        <v>232</v>
      </c>
      <c r="B3" s="1" t="s">
        <v>239</v>
      </c>
      <c r="C3" s="1" t="s">
        <v>246</v>
      </c>
      <c r="D3" s="1" t="s">
        <v>257</v>
      </c>
      <c r="E3" s="1" t="s">
        <v>258</v>
      </c>
      <c r="F3" s="1" t="s">
        <v>262</v>
      </c>
    </row>
    <row r="4" spans="1:6" x14ac:dyDescent="0.3">
      <c r="A4" s="1" t="s">
        <v>233</v>
      </c>
      <c r="B4" s="1" t="s">
        <v>240</v>
      </c>
      <c r="C4" s="1" t="s">
        <v>247</v>
      </c>
      <c r="D4" s="1" t="s">
        <v>256</v>
      </c>
      <c r="E4" s="2">
        <v>1500</v>
      </c>
      <c r="F4" s="1" t="s">
        <v>260</v>
      </c>
    </row>
    <row r="5" spans="1:6" x14ac:dyDescent="0.3">
      <c r="A5" s="1" t="s">
        <v>234</v>
      </c>
      <c r="B5" s="1" t="s">
        <v>241</v>
      </c>
      <c r="C5" s="1" t="s">
        <v>248</v>
      </c>
      <c r="D5" s="1" t="s">
        <v>255</v>
      </c>
      <c r="E5" s="2">
        <v>2000</v>
      </c>
      <c r="F5" s="1" t="s">
        <v>259</v>
      </c>
    </row>
    <row r="6" spans="1:6" x14ac:dyDescent="0.3">
      <c r="A6" s="1" t="s">
        <v>235</v>
      </c>
      <c r="B6" s="1" t="s">
        <v>242</v>
      </c>
      <c r="C6" s="1" t="s">
        <v>249</v>
      </c>
      <c r="D6" s="1" t="s">
        <v>254</v>
      </c>
      <c r="E6" s="2">
        <v>3520</v>
      </c>
      <c r="F6" s="1" t="s">
        <v>259</v>
      </c>
    </row>
    <row r="7" spans="1:6" x14ac:dyDescent="0.3">
      <c r="A7" s="1" t="s">
        <v>236</v>
      </c>
      <c r="B7" s="1" t="s">
        <v>243</v>
      </c>
      <c r="C7" s="1" t="s">
        <v>250</v>
      </c>
      <c r="D7" s="1" t="s">
        <v>253</v>
      </c>
      <c r="E7" s="2">
        <v>1000</v>
      </c>
      <c r="F7" s="1" t="s">
        <v>261</v>
      </c>
    </row>
    <row r="8" spans="1:6" x14ac:dyDescent="0.3">
      <c r="A8" s="1" t="s">
        <v>237</v>
      </c>
      <c r="B8" s="1" t="s">
        <v>244</v>
      </c>
      <c r="C8" s="1" t="s">
        <v>247</v>
      </c>
      <c r="D8" s="1" t="s">
        <v>252</v>
      </c>
      <c r="E8" s="2">
        <v>800</v>
      </c>
      <c r="F8" s="1" t="s">
        <v>260</v>
      </c>
    </row>
    <row r="9" spans="1:6" x14ac:dyDescent="0.3">
      <c r="A9" s="1" t="s">
        <v>238</v>
      </c>
      <c r="B9" s="1" t="s">
        <v>245</v>
      </c>
      <c r="C9" s="1" t="s">
        <v>249</v>
      </c>
      <c r="D9" s="1" t="s">
        <v>251</v>
      </c>
      <c r="E9" s="2">
        <v>950</v>
      </c>
      <c r="F9" s="1" t="s">
        <v>259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5"/>
  <sheetViews>
    <sheetView workbookViewId="0">
      <selection activeCell="D29" sqref="D29"/>
    </sheetView>
  </sheetViews>
  <sheetFormatPr defaultRowHeight="16.5" x14ac:dyDescent="0.3"/>
  <cols>
    <col min="1" max="1" width="11" bestFit="1" customWidth="1"/>
    <col min="2" max="2" width="17.125" bestFit="1" customWidth="1"/>
  </cols>
  <sheetData>
    <row r="1" spans="1:7" ht="27.95" customHeight="1" thickBot="1" x14ac:dyDescent="0.35">
      <c r="A1" s="18" t="s">
        <v>89</v>
      </c>
      <c r="B1" s="18"/>
      <c r="C1" s="18"/>
      <c r="D1" s="18"/>
      <c r="E1" s="18"/>
      <c r="F1" s="18"/>
      <c r="G1" s="18"/>
    </row>
    <row r="2" spans="1:7" ht="18" thickTop="1" thickBot="1" x14ac:dyDescent="0.35"/>
    <row r="3" spans="1:7" x14ac:dyDescent="0.3">
      <c r="A3" s="21" t="s">
        <v>90</v>
      </c>
      <c r="B3" s="22" t="s">
        <v>91</v>
      </c>
      <c r="C3" s="22" t="s">
        <v>92</v>
      </c>
      <c r="D3" s="22" t="s">
        <v>93</v>
      </c>
      <c r="E3" s="22" t="s">
        <v>94</v>
      </c>
      <c r="F3" s="22" t="s">
        <v>205</v>
      </c>
      <c r="G3" s="23" t="s">
        <v>95</v>
      </c>
    </row>
    <row r="4" spans="1:7" x14ac:dyDescent="0.3">
      <c r="A4" s="24" t="s">
        <v>96</v>
      </c>
      <c r="B4" s="19">
        <v>45874</v>
      </c>
      <c r="C4" s="6" t="s">
        <v>97</v>
      </c>
      <c r="D4" s="20">
        <v>1200</v>
      </c>
      <c r="E4" s="20">
        <v>1500</v>
      </c>
      <c r="F4" s="20">
        <v>1435</v>
      </c>
      <c r="G4" s="25">
        <f t="shared" ref="G4:G15" si="0">F4/E4</f>
        <v>0.95666666666666667</v>
      </c>
    </row>
    <row r="5" spans="1:7" x14ac:dyDescent="0.3">
      <c r="A5" s="24"/>
      <c r="B5" s="19">
        <v>45874</v>
      </c>
      <c r="C5" s="6" t="s">
        <v>98</v>
      </c>
      <c r="D5" s="20">
        <v>1200</v>
      </c>
      <c r="E5" s="20">
        <v>1500</v>
      </c>
      <c r="F5" s="20">
        <v>1518</v>
      </c>
      <c r="G5" s="25">
        <f t="shared" si="0"/>
        <v>1.012</v>
      </c>
    </row>
    <row r="6" spans="1:7" x14ac:dyDescent="0.3">
      <c r="A6" s="24"/>
      <c r="B6" s="19">
        <v>45874</v>
      </c>
      <c r="C6" s="6" t="s">
        <v>99</v>
      </c>
      <c r="D6" s="20">
        <v>2000</v>
      </c>
      <c r="E6" s="20">
        <v>1200</v>
      </c>
      <c r="F6" s="20">
        <v>1352</v>
      </c>
      <c r="G6" s="25">
        <f t="shared" si="0"/>
        <v>1.1266666666666667</v>
      </c>
    </row>
    <row r="7" spans="1:7" x14ac:dyDescent="0.3">
      <c r="A7" s="24" t="s">
        <v>100</v>
      </c>
      <c r="B7" s="19">
        <v>45875</v>
      </c>
      <c r="C7" s="6" t="s">
        <v>97</v>
      </c>
      <c r="D7" s="20">
        <v>2500</v>
      </c>
      <c r="E7" s="20">
        <v>1000</v>
      </c>
      <c r="F7" s="20">
        <v>1240</v>
      </c>
      <c r="G7" s="25">
        <f t="shared" si="0"/>
        <v>1.24</v>
      </c>
    </row>
    <row r="8" spans="1:7" x14ac:dyDescent="0.3">
      <c r="A8" s="24"/>
      <c r="B8" s="19">
        <v>45875</v>
      </c>
      <c r="C8" s="6" t="s">
        <v>98</v>
      </c>
      <c r="D8" s="20">
        <v>3000</v>
      </c>
      <c r="E8" s="20">
        <v>800</v>
      </c>
      <c r="F8" s="20">
        <v>786</v>
      </c>
      <c r="G8" s="25">
        <f t="shared" si="0"/>
        <v>0.98250000000000004</v>
      </c>
    </row>
    <row r="9" spans="1:7" x14ac:dyDescent="0.3">
      <c r="A9" s="24"/>
      <c r="B9" s="19">
        <v>45875</v>
      </c>
      <c r="C9" s="6" t="s">
        <v>99</v>
      </c>
      <c r="D9" s="20">
        <v>1800</v>
      </c>
      <c r="E9" s="20">
        <v>1400</v>
      </c>
      <c r="F9" s="20">
        <v>1385</v>
      </c>
      <c r="G9" s="25">
        <f t="shared" si="0"/>
        <v>0.98928571428571432</v>
      </c>
    </row>
    <row r="10" spans="1:7" x14ac:dyDescent="0.3">
      <c r="A10" s="24" t="s">
        <v>101</v>
      </c>
      <c r="B10" s="19">
        <v>45876</v>
      </c>
      <c r="C10" s="6" t="s">
        <v>97</v>
      </c>
      <c r="D10" s="20">
        <v>1500</v>
      </c>
      <c r="E10" s="20">
        <v>1300</v>
      </c>
      <c r="F10" s="20">
        <v>1389</v>
      </c>
      <c r="G10" s="25">
        <f t="shared" si="0"/>
        <v>1.0684615384615384</v>
      </c>
    </row>
    <row r="11" spans="1:7" x14ac:dyDescent="0.3">
      <c r="A11" s="24"/>
      <c r="B11" s="19">
        <v>45876</v>
      </c>
      <c r="C11" s="6" t="s">
        <v>98</v>
      </c>
      <c r="D11" s="20">
        <v>1150</v>
      </c>
      <c r="E11" s="20">
        <v>1600</v>
      </c>
      <c r="F11" s="20">
        <v>1579</v>
      </c>
      <c r="G11" s="25">
        <f t="shared" si="0"/>
        <v>0.98687499999999995</v>
      </c>
    </row>
    <row r="12" spans="1:7" x14ac:dyDescent="0.3">
      <c r="A12" s="24"/>
      <c r="B12" s="19">
        <v>45876</v>
      </c>
      <c r="C12" s="6" t="s">
        <v>99</v>
      </c>
      <c r="D12" s="20">
        <v>1000</v>
      </c>
      <c r="E12" s="20">
        <v>2000</v>
      </c>
      <c r="F12" s="20">
        <v>2168</v>
      </c>
      <c r="G12" s="25">
        <f t="shared" si="0"/>
        <v>1.0840000000000001</v>
      </c>
    </row>
    <row r="13" spans="1:7" x14ac:dyDescent="0.3">
      <c r="A13" s="24" t="s">
        <v>102</v>
      </c>
      <c r="B13" s="19">
        <v>45877</v>
      </c>
      <c r="C13" s="6" t="s">
        <v>97</v>
      </c>
      <c r="D13" s="20">
        <v>950</v>
      </c>
      <c r="E13" s="20">
        <v>2500</v>
      </c>
      <c r="F13" s="20">
        <v>2579</v>
      </c>
      <c r="G13" s="25">
        <f t="shared" si="0"/>
        <v>1.0316000000000001</v>
      </c>
    </row>
    <row r="14" spans="1:7" x14ac:dyDescent="0.3">
      <c r="A14" s="24"/>
      <c r="B14" s="19">
        <v>45877</v>
      </c>
      <c r="C14" s="6" t="s">
        <v>98</v>
      </c>
      <c r="D14" s="20">
        <v>1100</v>
      </c>
      <c r="E14" s="20">
        <v>1600</v>
      </c>
      <c r="F14" s="20">
        <v>1589</v>
      </c>
      <c r="G14" s="25">
        <f t="shared" si="0"/>
        <v>0.99312500000000004</v>
      </c>
    </row>
    <row r="15" spans="1:7" ht="17.25" thickBot="1" x14ac:dyDescent="0.35">
      <c r="A15" s="26"/>
      <c r="B15" s="27">
        <v>45877</v>
      </c>
      <c r="C15" s="28" t="s">
        <v>99</v>
      </c>
      <c r="D15" s="29">
        <v>3200</v>
      </c>
      <c r="E15" s="29">
        <v>800</v>
      </c>
      <c r="F15" s="29">
        <v>872</v>
      </c>
      <c r="G15" s="30">
        <f t="shared" si="0"/>
        <v>1.0900000000000001</v>
      </c>
    </row>
  </sheetData>
  <mergeCells count="4">
    <mergeCell ref="A4:A6"/>
    <mergeCell ref="A7:A9"/>
    <mergeCell ref="A10:A12"/>
    <mergeCell ref="A13:A1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B2:E14"/>
  <sheetViews>
    <sheetView workbookViewId="0">
      <selection activeCell="G34" sqref="G34"/>
    </sheetView>
  </sheetViews>
  <sheetFormatPr defaultRowHeight="16.5" x14ac:dyDescent="0.3"/>
  <cols>
    <col min="1" max="1" width="3.625" customWidth="1"/>
  </cols>
  <sheetData>
    <row r="2" spans="2:5" x14ac:dyDescent="0.3">
      <c r="B2" t="s">
        <v>184</v>
      </c>
    </row>
    <row r="4" spans="2:5" x14ac:dyDescent="0.3">
      <c r="B4" t="s">
        <v>206</v>
      </c>
      <c r="C4" t="s">
        <v>207</v>
      </c>
      <c r="D4" t="s">
        <v>208</v>
      </c>
      <c r="E4" t="s">
        <v>209</v>
      </c>
    </row>
    <row r="5" spans="2:5" x14ac:dyDescent="0.3">
      <c r="B5" t="s">
        <v>210</v>
      </c>
      <c r="C5">
        <v>1500</v>
      </c>
      <c r="D5">
        <v>1384</v>
      </c>
      <c r="E5" s="31">
        <v>0.92</v>
      </c>
    </row>
    <row r="6" spans="2:5" x14ac:dyDescent="0.3">
      <c r="B6" t="s">
        <v>211</v>
      </c>
      <c r="C6">
        <v>1600</v>
      </c>
      <c r="D6">
        <v>1544</v>
      </c>
      <c r="E6" s="31">
        <v>0.97</v>
      </c>
    </row>
    <row r="7" spans="2:5" x14ac:dyDescent="0.3">
      <c r="B7" t="s">
        <v>212</v>
      </c>
      <c r="C7">
        <v>2000</v>
      </c>
      <c r="D7">
        <v>1423</v>
      </c>
      <c r="E7" s="31">
        <v>0.71</v>
      </c>
    </row>
    <row r="8" spans="2:5" x14ac:dyDescent="0.3">
      <c r="B8" t="s">
        <v>213</v>
      </c>
      <c r="C8">
        <v>1500</v>
      </c>
      <c r="D8">
        <v>1221</v>
      </c>
      <c r="E8" s="31">
        <v>0.81</v>
      </c>
    </row>
    <row r="9" spans="2:5" x14ac:dyDescent="0.3">
      <c r="B9" t="s">
        <v>214</v>
      </c>
      <c r="C9">
        <v>1200</v>
      </c>
      <c r="D9">
        <v>1095</v>
      </c>
      <c r="E9" s="31">
        <v>0.91</v>
      </c>
    </row>
    <row r="10" spans="2:5" x14ac:dyDescent="0.3">
      <c r="B10" t="s">
        <v>215</v>
      </c>
      <c r="C10">
        <v>1000</v>
      </c>
      <c r="D10">
        <v>912</v>
      </c>
      <c r="E10" s="31">
        <v>0.91</v>
      </c>
    </row>
    <row r="11" spans="2:5" x14ac:dyDescent="0.3">
      <c r="B11" t="s">
        <v>216</v>
      </c>
      <c r="C11">
        <v>1200</v>
      </c>
      <c r="D11">
        <v>965</v>
      </c>
      <c r="E11" s="31">
        <v>0.8</v>
      </c>
    </row>
    <row r="12" spans="2:5" x14ac:dyDescent="0.3">
      <c r="B12" t="s">
        <v>217</v>
      </c>
      <c r="C12">
        <v>1000</v>
      </c>
      <c r="D12">
        <v>769</v>
      </c>
      <c r="E12" s="31">
        <v>0.77</v>
      </c>
    </row>
    <row r="13" spans="2:5" x14ac:dyDescent="0.3">
      <c r="B13" t="s">
        <v>218</v>
      </c>
      <c r="C13">
        <v>1500</v>
      </c>
      <c r="D13">
        <v>1426</v>
      </c>
      <c r="E13" s="31">
        <v>0.95</v>
      </c>
    </row>
    <row r="14" spans="2:5" x14ac:dyDescent="0.3">
      <c r="B14" t="s">
        <v>219</v>
      </c>
      <c r="C14">
        <v>1800</v>
      </c>
      <c r="D14">
        <v>1698</v>
      </c>
      <c r="E14" s="31">
        <v>0.94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O39"/>
  <sheetViews>
    <sheetView tabSelected="1" topLeftCell="A13" workbookViewId="0">
      <selection activeCell="D30" sqref="D30:E30"/>
    </sheetView>
  </sheetViews>
  <sheetFormatPr defaultRowHeight="16.5" x14ac:dyDescent="0.3"/>
  <cols>
    <col min="1" max="1" width="10.125" customWidth="1"/>
    <col min="4" max="4" width="9.875" bestFit="1" customWidth="1"/>
    <col min="9" max="9" width="10.625" bestFit="1" customWidth="1"/>
    <col min="10" max="10" width="8.625" customWidth="1"/>
    <col min="12" max="12" width="10.375" bestFit="1" customWidth="1"/>
  </cols>
  <sheetData>
    <row r="1" spans="1:11" x14ac:dyDescent="0.3">
      <c r="A1" s="3" t="s">
        <v>1</v>
      </c>
      <c r="B1" s="5" t="s">
        <v>2</v>
      </c>
      <c r="G1" s="4" t="s">
        <v>3</v>
      </c>
      <c r="H1" s="5" t="s">
        <v>4</v>
      </c>
    </row>
    <row r="2" spans="1:11" x14ac:dyDescent="0.3">
      <c r="A2" s="6" t="s">
        <v>5</v>
      </c>
      <c r="B2" s="6" t="s">
        <v>6</v>
      </c>
      <c r="C2" s="6" t="s">
        <v>7</v>
      </c>
      <c r="D2" s="6" t="s">
        <v>8</v>
      </c>
      <c r="E2" s="7" t="s">
        <v>9</v>
      </c>
      <c r="G2" s="6" t="s">
        <v>10</v>
      </c>
      <c r="H2" s="6" t="s">
        <v>11</v>
      </c>
      <c r="I2" s="6" t="s">
        <v>12</v>
      </c>
      <c r="J2" s="6" t="s">
        <v>13</v>
      </c>
      <c r="K2" s="7" t="s">
        <v>14</v>
      </c>
    </row>
    <row r="3" spans="1:11" x14ac:dyDescent="0.3">
      <c r="A3" s="6" t="s">
        <v>15</v>
      </c>
      <c r="B3" s="6" t="s">
        <v>16</v>
      </c>
      <c r="C3" s="6">
        <v>1.82</v>
      </c>
      <c r="D3" s="6">
        <v>91</v>
      </c>
      <c r="E3" s="6" t="str">
        <f>IF(D3/POWER(C3,2)&lt;20,"저체중",IF(D3/POWER(C3,2)&lt;25,"정상",IF(D3/POWER(C3,2)&gt;=25,"비만")))</f>
        <v>비만</v>
      </c>
      <c r="G3" s="6">
        <v>125001</v>
      </c>
      <c r="H3" s="6">
        <v>49</v>
      </c>
      <c r="I3" s="6">
        <v>60</v>
      </c>
      <c r="J3" s="6">
        <v>55</v>
      </c>
      <c r="K3" s="6" t="str">
        <f>IF(AND(AVERAGE(H3:I3)&gt;=80,J3&gt;=70),"합격","")</f>
        <v/>
      </c>
    </row>
    <row r="4" spans="1:11" x14ac:dyDescent="0.3">
      <c r="A4" s="6" t="s">
        <v>17</v>
      </c>
      <c r="B4" s="6" t="s">
        <v>18</v>
      </c>
      <c r="C4" s="6">
        <v>1.88</v>
      </c>
      <c r="D4" s="6">
        <v>78</v>
      </c>
      <c r="E4" s="6" t="str">
        <f t="shared" ref="E4:E12" si="0">IF(D4/POWER(C4,2)&lt;20,"저체중",IF(D4/POWER(C4,2)&lt;25,"정상",IF(D4/POWER(C4,2)&gt;=25,"비만")))</f>
        <v>정상</v>
      </c>
      <c r="G4" s="6">
        <v>125002</v>
      </c>
      <c r="H4" s="6">
        <v>85</v>
      </c>
      <c r="I4" s="6">
        <v>76</v>
      </c>
      <c r="J4" s="6">
        <v>58</v>
      </c>
      <c r="K4" s="6" t="str">
        <f t="shared" ref="K4:K12" si="1">IF(AND(AVERAGE(H4:I4)&gt;=80,J4&gt;=70),"합격","")</f>
        <v/>
      </c>
    </row>
    <row r="5" spans="1:11" x14ac:dyDescent="0.3">
      <c r="A5" s="6" t="s">
        <v>19</v>
      </c>
      <c r="B5" s="6" t="s">
        <v>20</v>
      </c>
      <c r="C5" s="6">
        <v>1.74</v>
      </c>
      <c r="D5" s="6">
        <v>73</v>
      </c>
      <c r="E5" s="6" t="str">
        <f t="shared" si="0"/>
        <v>정상</v>
      </c>
      <c r="G5" s="6">
        <v>125003</v>
      </c>
      <c r="H5" s="6">
        <v>83</v>
      </c>
      <c r="I5" s="6">
        <v>81</v>
      </c>
      <c r="J5" s="6">
        <v>82</v>
      </c>
      <c r="K5" s="6" t="str">
        <f t="shared" si="1"/>
        <v>합격</v>
      </c>
    </row>
    <row r="6" spans="1:11" x14ac:dyDescent="0.3">
      <c r="A6" s="6" t="s">
        <v>21</v>
      </c>
      <c r="B6" s="6" t="s">
        <v>22</v>
      </c>
      <c r="C6" s="6">
        <v>1.71</v>
      </c>
      <c r="D6" s="6">
        <v>92</v>
      </c>
      <c r="E6" s="6" t="str">
        <f t="shared" si="0"/>
        <v>비만</v>
      </c>
      <c r="G6" s="6">
        <v>125004</v>
      </c>
      <c r="H6" s="6">
        <v>94</v>
      </c>
      <c r="I6" s="6">
        <v>92</v>
      </c>
      <c r="J6" s="6">
        <v>94</v>
      </c>
      <c r="K6" s="6" t="str">
        <f t="shared" si="1"/>
        <v>합격</v>
      </c>
    </row>
    <row r="7" spans="1:11" x14ac:dyDescent="0.3">
      <c r="A7" s="6" t="s">
        <v>23</v>
      </c>
      <c r="B7" s="6" t="s">
        <v>24</v>
      </c>
      <c r="C7" s="6">
        <v>1.64</v>
      </c>
      <c r="D7" s="6">
        <v>87</v>
      </c>
      <c r="E7" s="6" t="str">
        <f t="shared" si="0"/>
        <v>비만</v>
      </c>
      <c r="G7" s="6">
        <v>125005</v>
      </c>
      <c r="H7" s="6">
        <v>87</v>
      </c>
      <c r="I7" s="6">
        <v>90</v>
      </c>
      <c r="J7" s="6">
        <v>91</v>
      </c>
      <c r="K7" s="6" t="str">
        <f t="shared" si="1"/>
        <v>합격</v>
      </c>
    </row>
    <row r="8" spans="1:11" x14ac:dyDescent="0.3">
      <c r="A8" s="6" t="s">
        <v>25</v>
      </c>
      <c r="B8" s="6" t="s">
        <v>26</v>
      </c>
      <c r="C8" s="6">
        <v>1.58</v>
      </c>
      <c r="D8" s="6">
        <v>57</v>
      </c>
      <c r="E8" s="6" t="str">
        <f t="shared" si="0"/>
        <v>정상</v>
      </c>
      <c r="G8" s="6">
        <v>125006</v>
      </c>
      <c r="H8" s="6">
        <v>64</v>
      </c>
      <c r="I8" s="6">
        <v>70</v>
      </c>
      <c r="J8" s="6">
        <v>65</v>
      </c>
      <c r="K8" s="6" t="str">
        <f t="shared" si="1"/>
        <v/>
      </c>
    </row>
    <row r="9" spans="1:11" x14ac:dyDescent="0.3">
      <c r="A9" s="6" t="s">
        <v>25</v>
      </c>
      <c r="B9" s="6" t="s">
        <v>27</v>
      </c>
      <c r="C9" s="6">
        <v>1.7</v>
      </c>
      <c r="D9" s="6">
        <v>66</v>
      </c>
      <c r="E9" s="6" t="str">
        <f t="shared" si="0"/>
        <v>정상</v>
      </c>
      <c r="G9" s="6">
        <v>125007</v>
      </c>
      <c r="H9" s="6">
        <v>92</v>
      </c>
      <c r="I9" s="6">
        <v>90</v>
      </c>
      <c r="J9" s="6">
        <v>69</v>
      </c>
      <c r="K9" s="6" t="str">
        <f t="shared" si="1"/>
        <v/>
      </c>
    </row>
    <row r="10" spans="1:11" x14ac:dyDescent="0.3">
      <c r="A10" s="6" t="s">
        <v>28</v>
      </c>
      <c r="B10" s="6" t="s">
        <v>29</v>
      </c>
      <c r="C10" s="6">
        <v>1.66</v>
      </c>
      <c r="D10" s="6">
        <v>56</v>
      </c>
      <c r="E10" s="6" t="str">
        <f t="shared" si="0"/>
        <v>정상</v>
      </c>
      <c r="G10" s="6">
        <v>125008</v>
      </c>
      <c r="H10" s="6">
        <v>86</v>
      </c>
      <c r="I10" s="6">
        <v>83</v>
      </c>
      <c r="J10" s="6">
        <v>79</v>
      </c>
      <c r="K10" s="6" t="str">
        <f t="shared" si="1"/>
        <v>합격</v>
      </c>
    </row>
    <row r="11" spans="1:11" x14ac:dyDescent="0.3">
      <c r="A11" s="6" t="s">
        <v>30</v>
      </c>
      <c r="B11" s="6" t="s">
        <v>31</v>
      </c>
      <c r="C11" s="6">
        <v>1.59</v>
      </c>
      <c r="D11" s="6">
        <v>62</v>
      </c>
      <c r="E11" s="6" t="str">
        <f t="shared" si="0"/>
        <v>정상</v>
      </c>
      <c r="G11" s="6">
        <v>125009</v>
      </c>
      <c r="H11" s="6">
        <v>76</v>
      </c>
      <c r="I11" s="6">
        <v>73</v>
      </c>
      <c r="J11" s="6">
        <v>70</v>
      </c>
      <c r="K11" s="6" t="str">
        <f t="shared" si="1"/>
        <v/>
      </c>
    </row>
    <row r="12" spans="1:11" x14ac:dyDescent="0.3">
      <c r="A12" s="6" t="s">
        <v>30</v>
      </c>
      <c r="B12" s="6" t="s">
        <v>32</v>
      </c>
      <c r="C12" s="6">
        <v>1.61</v>
      </c>
      <c r="D12" s="6">
        <v>49</v>
      </c>
      <c r="E12" s="6" t="str">
        <f t="shared" si="0"/>
        <v>저체중</v>
      </c>
      <c r="G12" s="6">
        <v>125010</v>
      </c>
      <c r="H12" s="6">
        <v>57</v>
      </c>
      <c r="I12" s="6">
        <v>64</v>
      </c>
      <c r="J12" s="6">
        <v>75</v>
      </c>
      <c r="K12" s="6" t="str">
        <f t="shared" si="1"/>
        <v/>
      </c>
    </row>
    <row r="14" spans="1:11" x14ac:dyDescent="0.3">
      <c r="A14" s="4" t="s">
        <v>33</v>
      </c>
      <c r="B14" s="5" t="s">
        <v>34</v>
      </c>
      <c r="G14" s="4" t="s">
        <v>35</v>
      </c>
      <c r="H14" s="5" t="s">
        <v>36</v>
      </c>
    </row>
    <row r="15" spans="1:11" x14ac:dyDescent="0.3">
      <c r="A15" s="6" t="s">
        <v>37</v>
      </c>
      <c r="B15" s="6" t="s">
        <v>38</v>
      </c>
      <c r="C15" s="6" t="s">
        <v>39</v>
      </c>
      <c r="D15" s="6" t="s">
        <v>40</v>
      </c>
      <c r="E15" s="6" t="s">
        <v>41</v>
      </c>
      <c r="G15" s="6" t="s">
        <v>42</v>
      </c>
      <c r="H15" s="6" t="s">
        <v>43</v>
      </c>
      <c r="I15" s="6" t="s">
        <v>44</v>
      </c>
      <c r="J15" s="7" t="s">
        <v>45</v>
      </c>
    </row>
    <row r="16" spans="1:11" x14ac:dyDescent="0.3">
      <c r="A16" s="6" t="s">
        <v>46</v>
      </c>
      <c r="B16" s="6" t="s">
        <v>47</v>
      </c>
      <c r="C16" s="6">
        <v>65</v>
      </c>
      <c r="D16" s="6">
        <v>59</v>
      </c>
      <c r="E16" s="6">
        <v>124</v>
      </c>
      <c r="G16" s="6" t="s">
        <v>48</v>
      </c>
      <c r="H16" s="6" t="s">
        <v>49</v>
      </c>
      <c r="I16" s="8">
        <v>1760000</v>
      </c>
      <c r="J16" s="8">
        <f>I16*INDEX($M$26:$O$26,MATCH(LEFT(H16,2),$M$25:$O$25,0))</f>
        <v>2112</v>
      </c>
    </row>
    <row r="17" spans="1:15" x14ac:dyDescent="0.3">
      <c r="A17" s="6" t="s">
        <v>50</v>
      </c>
      <c r="B17" s="6" t="s">
        <v>47</v>
      </c>
      <c r="C17" s="6">
        <v>31</v>
      </c>
      <c r="D17" s="6">
        <v>28</v>
      </c>
      <c r="E17" s="6">
        <v>672</v>
      </c>
      <c r="G17" s="6" t="s">
        <v>51</v>
      </c>
      <c r="H17" s="6" t="s">
        <v>52</v>
      </c>
      <c r="I17" s="8">
        <v>4230000</v>
      </c>
      <c r="J17" s="8">
        <f t="shared" ref="J17:J26" si="2">I17*INDEX($M$26:$O$26,MATCH(LEFT(H17,2),$M$25:$O$25,0))</f>
        <v>7191</v>
      </c>
    </row>
    <row r="18" spans="1:15" x14ac:dyDescent="0.3">
      <c r="A18" s="6" t="s">
        <v>53</v>
      </c>
      <c r="B18" s="6" t="s">
        <v>47</v>
      </c>
      <c r="C18" s="6">
        <v>55</v>
      </c>
      <c r="D18" s="6">
        <v>65</v>
      </c>
      <c r="E18" s="6">
        <v>120</v>
      </c>
      <c r="G18" s="6" t="s">
        <v>54</v>
      </c>
      <c r="H18" s="6" t="s">
        <v>52</v>
      </c>
      <c r="I18" s="8">
        <v>8450000</v>
      </c>
      <c r="J18" s="8">
        <f t="shared" si="2"/>
        <v>14365</v>
      </c>
    </row>
    <row r="19" spans="1:15" x14ac:dyDescent="0.3">
      <c r="A19" s="6" t="s">
        <v>55</v>
      </c>
      <c r="B19" s="6" t="s">
        <v>56</v>
      </c>
      <c r="C19" s="6">
        <v>38</v>
      </c>
      <c r="D19" s="6">
        <v>42</v>
      </c>
      <c r="E19" s="6">
        <v>80</v>
      </c>
      <c r="G19" s="6" t="s">
        <v>57</v>
      </c>
      <c r="H19" s="6" t="s">
        <v>58</v>
      </c>
      <c r="I19" s="8">
        <v>2820000</v>
      </c>
      <c r="J19" s="8">
        <f t="shared" si="2"/>
        <v>5922</v>
      </c>
    </row>
    <row r="20" spans="1:15" x14ac:dyDescent="0.3">
      <c r="A20" s="6" t="s">
        <v>59</v>
      </c>
      <c r="B20" s="6" t="s">
        <v>47</v>
      </c>
      <c r="C20" s="6">
        <v>82</v>
      </c>
      <c r="D20" s="6">
        <v>90</v>
      </c>
      <c r="E20" s="6">
        <v>172</v>
      </c>
      <c r="G20" s="6" t="s">
        <v>60</v>
      </c>
      <c r="H20" s="6" t="s">
        <v>49</v>
      </c>
      <c r="I20" s="8">
        <v>3880000</v>
      </c>
      <c r="J20" s="8">
        <f t="shared" si="2"/>
        <v>4656</v>
      </c>
    </row>
    <row r="21" spans="1:15" x14ac:dyDescent="0.3">
      <c r="A21" s="6" t="s">
        <v>61</v>
      </c>
      <c r="B21" s="6" t="s">
        <v>56</v>
      </c>
      <c r="C21" s="6">
        <v>64</v>
      </c>
      <c r="D21" s="6">
        <v>68</v>
      </c>
      <c r="E21" s="6">
        <v>132</v>
      </c>
      <c r="G21" s="6" t="s">
        <v>62</v>
      </c>
      <c r="H21" s="6" t="s">
        <v>58</v>
      </c>
      <c r="I21" s="8">
        <v>7750000</v>
      </c>
      <c r="J21" s="8">
        <f t="shared" si="2"/>
        <v>16274.999999999998</v>
      </c>
    </row>
    <row r="22" spans="1:15" x14ac:dyDescent="0.3">
      <c r="A22" s="6" t="s">
        <v>63</v>
      </c>
      <c r="B22" s="6" t="s">
        <v>47</v>
      </c>
      <c r="C22" s="6">
        <v>48</v>
      </c>
      <c r="D22" s="6">
        <v>40</v>
      </c>
      <c r="E22" s="6">
        <v>88</v>
      </c>
      <c r="G22" s="6" t="s">
        <v>64</v>
      </c>
      <c r="H22" s="6" t="s">
        <v>52</v>
      </c>
      <c r="I22" s="8">
        <v>5640000</v>
      </c>
      <c r="J22" s="8">
        <f t="shared" si="2"/>
        <v>9588</v>
      </c>
    </row>
    <row r="23" spans="1:15" x14ac:dyDescent="0.3">
      <c r="A23" s="6" t="s">
        <v>65</v>
      </c>
      <c r="B23" s="6" t="s">
        <v>56</v>
      </c>
      <c r="C23" s="6">
        <v>38</v>
      </c>
      <c r="D23" s="6">
        <v>42</v>
      </c>
      <c r="E23" s="6">
        <v>80</v>
      </c>
      <c r="G23" s="6" t="s">
        <v>66</v>
      </c>
      <c r="H23" s="6" t="s">
        <v>49</v>
      </c>
      <c r="I23" s="8">
        <v>9510000</v>
      </c>
      <c r="J23" s="8">
        <f t="shared" si="2"/>
        <v>11411.999999999998</v>
      </c>
    </row>
    <row r="24" spans="1:15" x14ac:dyDescent="0.3">
      <c r="A24" s="6" t="s">
        <v>67</v>
      </c>
      <c r="B24" s="6" t="s">
        <v>56</v>
      </c>
      <c r="C24" s="6">
        <v>75</v>
      </c>
      <c r="D24" s="6">
        <v>70</v>
      </c>
      <c r="E24" s="6">
        <v>145</v>
      </c>
      <c r="G24" s="6" t="s">
        <v>68</v>
      </c>
      <c r="H24" s="6" t="s">
        <v>49</v>
      </c>
      <c r="I24" s="8">
        <v>8450000</v>
      </c>
      <c r="J24" s="8">
        <f t="shared" si="2"/>
        <v>10140</v>
      </c>
      <c r="L24" t="s">
        <v>77</v>
      </c>
    </row>
    <row r="25" spans="1:15" x14ac:dyDescent="0.3">
      <c r="A25" s="6" t="s">
        <v>69</v>
      </c>
      <c r="B25" s="6" t="s">
        <v>47</v>
      </c>
      <c r="C25" s="6">
        <v>38</v>
      </c>
      <c r="D25" s="6">
        <v>32</v>
      </c>
      <c r="E25" s="6">
        <v>70</v>
      </c>
      <c r="G25" s="6" t="s">
        <v>70</v>
      </c>
      <c r="H25" s="6" t="s">
        <v>58</v>
      </c>
      <c r="I25" s="8">
        <v>6340000</v>
      </c>
      <c r="J25" s="8">
        <f t="shared" si="2"/>
        <v>13314</v>
      </c>
      <c r="L25" s="6" t="s">
        <v>43</v>
      </c>
      <c r="M25" s="6" t="s">
        <v>73</v>
      </c>
      <c r="N25" s="6" t="s">
        <v>74</v>
      </c>
      <c r="O25" s="6" t="s">
        <v>75</v>
      </c>
    </row>
    <row r="26" spans="1:15" x14ac:dyDescent="0.3">
      <c r="A26" s="13" t="s">
        <v>71</v>
      </c>
      <c r="B26" s="14"/>
      <c r="C26" s="14"/>
      <c r="D26" s="15"/>
      <c r="E26" s="6">
        <f>ROUNDDOWN(DAVERAGE(A15:E25,E15,B15:B16),1)</f>
        <v>207.6</v>
      </c>
      <c r="G26" s="6" t="s">
        <v>72</v>
      </c>
      <c r="H26" s="6" t="s">
        <v>58</v>
      </c>
      <c r="I26" s="8">
        <v>3170000</v>
      </c>
      <c r="J26" s="8">
        <f t="shared" si="2"/>
        <v>6657</v>
      </c>
      <c r="L26" s="6" t="s">
        <v>76</v>
      </c>
      <c r="M26" s="9">
        <v>1.1999999999999999E-3</v>
      </c>
      <c r="N26" s="9">
        <v>1.6999999999999999E-3</v>
      </c>
      <c r="O26" s="9">
        <v>2.0999999999999999E-3</v>
      </c>
    </row>
    <row r="28" spans="1:15" x14ac:dyDescent="0.3">
      <c r="A28" s="4" t="s">
        <v>78</v>
      </c>
      <c r="B28" s="5" t="s">
        <v>185</v>
      </c>
    </row>
    <row r="29" spans="1:15" x14ac:dyDescent="0.3">
      <c r="A29" s="6" t="s">
        <v>186</v>
      </c>
      <c r="B29" s="6" t="s">
        <v>187</v>
      </c>
      <c r="C29" s="6" t="s">
        <v>38</v>
      </c>
      <c r="D29" s="16" t="s">
        <v>188</v>
      </c>
      <c r="E29" s="16"/>
    </row>
    <row r="30" spans="1:15" x14ac:dyDescent="0.3">
      <c r="A30" s="6" t="s">
        <v>189</v>
      </c>
      <c r="B30" s="6" t="s">
        <v>79</v>
      </c>
      <c r="C30" s="6" t="s">
        <v>47</v>
      </c>
      <c r="D30" s="11" t="e">
        <f>LEFT(A30,4)&amp;"-"&amp;VLOOKUP(MID(A30,6,1),$G$37:$H$39,2,0)</f>
        <v>#N/A</v>
      </c>
      <c r="E30" s="11"/>
    </row>
    <row r="31" spans="1:15" x14ac:dyDescent="0.3">
      <c r="A31" s="6" t="s">
        <v>190</v>
      </c>
      <c r="B31" s="6" t="s">
        <v>80</v>
      </c>
      <c r="C31" s="6" t="s">
        <v>56</v>
      </c>
      <c r="D31" s="11" t="e">
        <f t="shared" ref="D31:D39" si="3">LEFT(A31,4)&amp;"-"&amp;VLOOKUP(MID(A31,6,1),$G$37:$H$39,2,0)</f>
        <v>#N/A</v>
      </c>
      <c r="E31" s="11"/>
    </row>
    <row r="32" spans="1:15" x14ac:dyDescent="0.3">
      <c r="A32" s="6" t="s">
        <v>191</v>
      </c>
      <c r="B32" s="6" t="s">
        <v>81</v>
      </c>
      <c r="C32" s="6" t="s">
        <v>47</v>
      </c>
      <c r="D32" s="11" t="e">
        <f t="shared" si="3"/>
        <v>#N/A</v>
      </c>
      <c r="E32" s="11"/>
    </row>
    <row r="33" spans="1:8" x14ac:dyDescent="0.3">
      <c r="A33" s="6" t="s">
        <v>192</v>
      </c>
      <c r="B33" s="6" t="s">
        <v>82</v>
      </c>
      <c r="C33" s="6" t="s">
        <v>56</v>
      </c>
      <c r="D33" s="11" t="e">
        <f t="shared" si="3"/>
        <v>#N/A</v>
      </c>
      <c r="E33" s="11"/>
    </row>
    <row r="34" spans="1:8" x14ac:dyDescent="0.3">
      <c r="A34" s="6" t="s">
        <v>193</v>
      </c>
      <c r="B34" s="6" t="s">
        <v>83</v>
      </c>
      <c r="C34" s="6" t="s">
        <v>56</v>
      </c>
      <c r="D34" s="11" t="e">
        <f t="shared" si="3"/>
        <v>#N/A</v>
      </c>
      <c r="E34" s="11"/>
    </row>
    <row r="35" spans="1:8" x14ac:dyDescent="0.3">
      <c r="A35" s="6" t="s">
        <v>194</v>
      </c>
      <c r="B35" s="6" t="s">
        <v>84</v>
      </c>
      <c r="C35" s="6" t="s">
        <v>56</v>
      </c>
      <c r="D35" s="11" t="e">
        <f t="shared" si="3"/>
        <v>#N/A</v>
      </c>
      <c r="E35" s="11"/>
      <c r="G35" s="12" t="s">
        <v>195</v>
      </c>
      <c r="H35" s="12"/>
    </row>
    <row r="36" spans="1:8" x14ac:dyDescent="0.3">
      <c r="A36" s="6" t="s">
        <v>196</v>
      </c>
      <c r="B36" s="6" t="s">
        <v>85</v>
      </c>
      <c r="C36" s="6" t="s">
        <v>47</v>
      </c>
      <c r="D36" s="11" t="e">
        <f t="shared" si="3"/>
        <v>#N/A</v>
      </c>
      <c r="E36" s="11"/>
      <c r="G36" s="6" t="s">
        <v>197</v>
      </c>
      <c r="H36" s="6" t="s">
        <v>198</v>
      </c>
    </row>
    <row r="37" spans="1:8" x14ac:dyDescent="0.3">
      <c r="A37" s="6" t="s">
        <v>199</v>
      </c>
      <c r="B37" s="6" t="s">
        <v>86</v>
      </c>
      <c r="C37" s="6" t="s">
        <v>47</v>
      </c>
      <c r="D37" s="11" t="e">
        <f t="shared" si="3"/>
        <v>#N/A</v>
      </c>
      <c r="E37" s="11"/>
      <c r="G37" s="6">
        <v>5</v>
      </c>
      <c r="H37" s="6" t="s">
        <v>200</v>
      </c>
    </row>
    <row r="38" spans="1:8" x14ac:dyDescent="0.3">
      <c r="A38" s="6" t="s">
        <v>201</v>
      </c>
      <c r="B38" s="6" t="s">
        <v>87</v>
      </c>
      <c r="C38" s="6" t="s">
        <v>56</v>
      </c>
      <c r="D38" s="11" t="e">
        <f t="shared" si="3"/>
        <v>#N/A</v>
      </c>
      <c r="E38" s="11"/>
      <c r="G38" s="6">
        <v>7</v>
      </c>
      <c r="H38" s="6" t="s">
        <v>202</v>
      </c>
    </row>
    <row r="39" spans="1:8" x14ac:dyDescent="0.3">
      <c r="A39" s="6" t="s">
        <v>203</v>
      </c>
      <c r="B39" s="6" t="s">
        <v>88</v>
      </c>
      <c r="C39" s="6" t="s">
        <v>47</v>
      </c>
      <c r="D39" s="11" t="e">
        <f t="shared" si="3"/>
        <v>#N/A</v>
      </c>
      <c r="E39" s="11"/>
      <c r="G39" s="6">
        <v>3</v>
      </c>
      <c r="H39" s="6" t="s">
        <v>204</v>
      </c>
    </row>
  </sheetData>
  <mergeCells count="13">
    <mergeCell ref="D33:E33"/>
    <mergeCell ref="D34:E34"/>
    <mergeCell ref="A26:D26"/>
    <mergeCell ref="D29:E29"/>
    <mergeCell ref="D30:E30"/>
    <mergeCell ref="D31:E31"/>
    <mergeCell ref="D32:E32"/>
    <mergeCell ref="D39:E39"/>
    <mergeCell ref="D35:E35"/>
    <mergeCell ref="G35:H35"/>
    <mergeCell ref="D36:E36"/>
    <mergeCell ref="D37:E37"/>
    <mergeCell ref="D38:E3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H46"/>
  <sheetViews>
    <sheetView workbookViewId="0">
      <selection activeCell="G20" sqref="G20"/>
    </sheetView>
  </sheetViews>
  <sheetFormatPr defaultRowHeight="16.5" outlineLevelRow="3" x14ac:dyDescent="0.3"/>
  <sheetData>
    <row r="1" spans="1:8" ht="20.25" x14ac:dyDescent="0.3">
      <c r="A1" s="17" t="s">
        <v>103</v>
      </c>
      <c r="B1" s="17"/>
      <c r="C1" s="17"/>
      <c r="D1" s="17"/>
      <c r="E1" s="17"/>
      <c r="F1" s="17"/>
      <c r="G1" s="17"/>
      <c r="H1" s="17"/>
    </row>
    <row r="3" spans="1:8" x14ac:dyDescent="0.3">
      <c r="A3" s="6" t="s">
        <v>104</v>
      </c>
      <c r="B3" s="6" t="s">
        <v>38</v>
      </c>
      <c r="C3" s="6" t="s">
        <v>105</v>
      </c>
      <c r="D3" s="6" t="s">
        <v>106</v>
      </c>
      <c r="E3" s="6" t="s">
        <v>107</v>
      </c>
      <c r="F3" s="6" t="s">
        <v>108</v>
      </c>
      <c r="G3" s="6" t="s">
        <v>109</v>
      </c>
      <c r="H3" s="6" t="s">
        <v>110</v>
      </c>
    </row>
    <row r="4" spans="1:8" outlineLevel="3" x14ac:dyDescent="0.3">
      <c r="A4" s="6" t="s">
        <v>111</v>
      </c>
      <c r="B4" s="6" t="s">
        <v>47</v>
      </c>
      <c r="C4" s="6">
        <v>80</v>
      </c>
      <c r="D4" s="6">
        <v>83</v>
      </c>
      <c r="E4" s="6">
        <v>79</v>
      </c>
      <c r="F4" s="6">
        <v>82</v>
      </c>
      <c r="G4" s="6">
        <v>81</v>
      </c>
      <c r="H4" s="6">
        <f t="shared" ref="H4:H42" si="0">SUM(C4:G4)</f>
        <v>405</v>
      </c>
    </row>
    <row r="5" spans="1:8" outlineLevel="2" x14ac:dyDescent="0.3">
      <c r="A5" s="6"/>
      <c r="B5" s="32" t="s">
        <v>223</v>
      </c>
      <c r="C5" s="6"/>
      <c r="D5" s="6"/>
      <c r="E5" s="6"/>
      <c r="F5" s="6"/>
      <c r="G5" s="6"/>
      <c r="H5" s="6">
        <f>SUBTOTAL(1,H4:H4)</f>
        <v>405</v>
      </c>
    </row>
    <row r="6" spans="1:8" outlineLevel="1" x14ac:dyDescent="0.3">
      <c r="A6" s="6"/>
      <c r="B6" s="32" t="s">
        <v>220</v>
      </c>
      <c r="C6" s="6">
        <f>SUBTOTAL(4,C4:C4)</f>
        <v>80</v>
      </c>
      <c r="D6" s="6">
        <f>SUBTOTAL(4,D4:D4)</f>
        <v>83</v>
      </c>
      <c r="E6" s="6">
        <f>SUBTOTAL(4,E4:E4)</f>
        <v>79</v>
      </c>
      <c r="F6" s="6">
        <f>SUBTOTAL(4,F4:F4)</f>
        <v>82</v>
      </c>
      <c r="G6" s="6">
        <f>SUBTOTAL(4,G4:G4)</f>
        <v>81</v>
      </c>
      <c r="H6" s="6"/>
    </row>
    <row r="7" spans="1:8" outlineLevel="3" x14ac:dyDescent="0.3">
      <c r="A7" s="6" t="s">
        <v>112</v>
      </c>
      <c r="B7" s="6" t="s">
        <v>56</v>
      </c>
      <c r="C7" s="6">
        <v>94</v>
      </c>
      <c r="D7" s="6">
        <v>97</v>
      </c>
      <c r="E7" s="6">
        <v>91</v>
      </c>
      <c r="F7" s="6">
        <v>92</v>
      </c>
      <c r="G7" s="6">
        <v>95</v>
      </c>
      <c r="H7" s="6">
        <f t="shared" si="0"/>
        <v>469</v>
      </c>
    </row>
    <row r="8" spans="1:8" outlineLevel="2" x14ac:dyDescent="0.3">
      <c r="A8" s="6"/>
      <c r="B8" s="32" t="s">
        <v>224</v>
      </c>
      <c r="C8" s="6"/>
      <c r="D8" s="6"/>
      <c r="E8" s="6"/>
      <c r="F8" s="6"/>
      <c r="G8" s="6"/>
      <c r="H8" s="6">
        <f>SUBTOTAL(1,H7:H7)</f>
        <v>469</v>
      </c>
    </row>
    <row r="9" spans="1:8" outlineLevel="1" x14ac:dyDescent="0.3">
      <c r="A9" s="6"/>
      <c r="B9" s="32" t="s">
        <v>221</v>
      </c>
      <c r="C9" s="6">
        <f>SUBTOTAL(4,C7:C7)</f>
        <v>94</v>
      </c>
      <c r="D9" s="6">
        <f>SUBTOTAL(4,D7:D7)</f>
        <v>97</v>
      </c>
      <c r="E9" s="6">
        <f>SUBTOTAL(4,E7:E7)</f>
        <v>91</v>
      </c>
      <c r="F9" s="6">
        <f>SUBTOTAL(4,F7:F7)</f>
        <v>92</v>
      </c>
      <c r="G9" s="6">
        <f>SUBTOTAL(4,G7:G7)</f>
        <v>95</v>
      </c>
      <c r="H9" s="6"/>
    </row>
    <row r="10" spans="1:8" outlineLevel="3" x14ac:dyDescent="0.3">
      <c r="A10" s="6" t="s">
        <v>113</v>
      </c>
      <c r="B10" s="6" t="s">
        <v>47</v>
      </c>
      <c r="C10" s="6">
        <v>85</v>
      </c>
      <c r="D10" s="6">
        <v>88</v>
      </c>
      <c r="E10" s="6">
        <v>84</v>
      </c>
      <c r="F10" s="6">
        <v>87</v>
      </c>
      <c r="G10" s="6">
        <v>86</v>
      </c>
      <c r="H10" s="6">
        <f t="shared" si="0"/>
        <v>430</v>
      </c>
    </row>
    <row r="11" spans="1:8" outlineLevel="3" x14ac:dyDescent="0.3">
      <c r="A11" s="6" t="s">
        <v>114</v>
      </c>
      <c r="B11" s="6" t="s">
        <v>47</v>
      </c>
      <c r="C11" s="6">
        <v>76</v>
      </c>
      <c r="D11" s="6">
        <v>80</v>
      </c>
      <c r="E11" s="6">
        <v>75</v>
      </c>
      <c r="F11" s="6">
        <v>78</v>
      </c>
      <c r="G11" s="6">
        <v>77</v>
      </c>
      <c r="H11" s="6">
        <f t="shared" si="0"/>
        <v>386</v>
      </c>
    </row>
    <row r="12" spans="1:8" outlineLevel="2" x14ac:dyDescent="0.3">
      <c r="A12" s="6"/>
      <c r="B12" s="32" t="s">
        <v>223</v>
      </c>
      <c r="C12" s="6"/>
      <c r="D12" s="6"/>
      <c r="E12" s="6"/>
      <c r="F12" s="6"/>
      <c r="G12" s="6"/>
      <c r="H12" s="6">
        <f>SUBTOTAL(1,H10:H11)</f>
        <v>408</v>
      </c>
    </row>
    <row r="13" spans="1:8" outlineLevel="1" x14ac:dyDescent="0.3">
      <c r="A13" s="6"/>
      <c r="B13" s="32" t="s">
        <v>220</v>
      </c>
      <c r="C13" s="6">
        <f>SUBTOTAL(4,C10:C11)</f>
        <v>85</v>
      </c>
      <c r="D13" s="6">
        <f>SUBTOTAL(4,D10:D11)</f>
        <v>88</v>
      </c>
      <c r="E13" s="6">
        <f>SUBTOTAL(4,E10:E11)</f>
        <v>84</v>
      </c>
      <c r="F13" s="6">
        <f>SUBTOTAL(4,F10:F11)</f>
        <v>87</v>
      </c>
      <c r="G13" s="6">
        <f>SUBTOTAL(4,G10:G11)</f>
        <v>86</v>
      </c>
      <c r="H13" s="6"/>
    </row>
    <row r="14" spans="1:8" outlineLevel="3" x14ac:dyDescent="0.3">
      <c r="A14" s="6" t="s">
        <v>115</v>
      </c>
      <c r="B14" s="6" t="s">
        <v>56</v>
      </c>
      <c r="C14" s="6">
        <v>68</v>
      </c>
      <c r="D14" s="6">
        <v>71</v>
      </c>
      <c r="E14" s="6">
        <v>67</v>
      </c>
      <c r="F14" s="6">
        <v>70</v>
      </c>
      <c r="G14" s="6">
        <v>69</v>
      </c>
      <c r="H14" s="6">
        <f t="shared" si="0"/>
        <v>345</v>
      </c>
    </row>
    <row r="15" spans="1:8" outlineLevel="3" x14ac:dyDescent="0.3">
      <c r="A15" s="6" t="s">
        <v>116</v>
      </c>
      <c r="B15" s="6" t="s">
        <v>56</v>
      </c>
      <c r="C15" s="6">
        <v>91</v>
      </c>
      <c r="D15" s="6">
        <v>92</v>
      </c>
      <c r="E15" s="6">
        <v>90</v>
      </c>
      <c r="F15" s="6">
        <v>92</v>
      </c>
      <c r="G15" s="6">
        <v>92</v>
      </c>
      <c r="H15" s="6">
        <f t="shared" si="0"/>
        <v>457</v>
      </c>
    </row>
    <row r="16" spans="1:8" outlineLevel="2" x14ac:dyDescent="0.3">
      <c r="A16" s="6"/>
      <c r="B16" s="32" t="s">
        <v>224</v>
      </c>
      <c r="C16" s="6"/>
      <c r="D16" s="6"/>
      <c r="E16" s="6"/>
      <c r="F16" s="6"/>
      <c r="G16" s="6"/>
      <c r="H16" s="6">
        <f>SUBTOTAL(1,H14:H15)</f>
        <v>401</v>
      </c>
    </row>
    <row r="17" spans="1:8" outlineLevel="1" x14ac:dyDescent="0.3">
      <c r="A17" s="6"/>
      <c r="B17" s="32" t="s">
        <v>221</v>
      </c>
      <c r="C17" s="6">
        <f>SUBTOTAL(4,C14:C15)</f>
        <v>91</v>
      </c>
      <c r="D17" s="6">
        <f>SUBTOTAL(4,D14:D15)</f>
        <v>92</v>
      </c>
      <c r="E17" s="6">
        <f>SUBTOTAL(4,E14:E15)</f>
        <v>90</v>
      </c>
      <c r="F17" s="6">
        <f>SUBTOTAL(4,F14:F15)</f>
        <v>92</v>
      </c>
      <c r="G17" s="6">
        <f>SUBTOTAL(4,G14:G15)</f>
        <v>92</v>
      </c>
      <c r="H17" s="6"/>
    </row>
    <row r="18" spans="1:8" outlineLevel="3" x14ac:dyDescent="0.3">
      <c r="A18" s="6" t="s">
        <v>117</v>
      </c>
      <c r="B18" s="6" t="s">
        <v>47</v>
      </c>
      <c r="C18" s="6">
        <v>48</v>
      </c>
      <c r="D18" s="6">
        <v>51</v>
      </c>
      <c r="E18" s="6">
        <v>47</v>
      </c>
      <c r="F18" s="6">
        <v>50</v>
      </c>
      <c r="G18" s="6">
        <v>49</v>
      </c>
      <c r="H18" s="6">
        <f t="shared" si="0"/>
        <v>245</v>
      </c>
    </row>
    <row r="19" spans="1:8" outlineLevel="2" x14ac:dyDescent="0.3">
      <c r="A19" s="6"/>
      <c r="B19" s="32" t="s">
        <v>223</v>
      </c>
      <c r="C19" s="6"/>
      <c r="D19" s="6"/>
      <c r="E19" s="6"/>
      <c r="F19" s="6"/>
      <c r="G19" s="6"/>
      <c r="H19" s="6">
        <f>SUBTOTAL(1,H18:H18)</f>
        <v>245</v>
      </c>
    </row>
    <row r="20" spans="1:8" outlineLevel="1" x14ac:dyDescent="0.3">
      <c r="A20" s="6"/>
      <c r="B20" s="32" t="s">
        <v>220</v>
      </c>
      <c r="C20" s="6">
        <f>SUBTOTAL(4,C18:C18)</f>
        <v>48</v>
      </c>
      <c r="D20" s="6">
        <f>SUBTOTAL(4,D18:D18)</f>
        <v>51</v>
      </c>
      <c r="E20" s="6">
        <f>SUBTOTAL(4,E18:E18)</f>
        <v>47</v>
      </c>
      <c r="F20" s="6">
        <f>SUBTOTAL(4,F18:F18)</f>
        <v>50</v>
      </c>
      <c r="G20" s="6">
        <f>SUBTOTAL(4,G18:G18)</f>
        <v>49</v>
      </c>
      <c r="H20" s="6"/>
    </row>
    <row r="21" spans="1:8" outlineLevel="3" x14ac:dyDescent="0.3">
      <c r="A21" s="6" t="s">
        <v>118</v>
      </c>
      <c r="B21" s="6" t="s">
        <v>56</v>
      </c>
      <c r="C21" s="6">
        <v>76</v>
      </c>
      <c r="D21" s="6">
        <v>67</v>
      </c>
      <c r="E21" s="6">
        <v>75</v>
      </c>
      <c r="F21" s="6">
        <v>80</v>
      </c>
      <c r="G21" s="6">
        <v>77</v>
      </c>
      <c r="H21" s="6">
        <f t="shared" si="0"/>
        <v>375</v>
      </c>
    </row>
    <row r="22" spans="1:8" outlineLevel="2" x14ac:dyDescent="0.3">
      <c r="A22" s="6"/>
      <c r="B22" s="32" t="s">
        <v>224</v>
      </c>
      <c r="C22" s="6"/>
      <c r="D22" s="6"/>
      <c r="E22" s="6"/>
      <c r="F22" s="6"/>
      <c r="G22" s="6"/>
      <c r="H22" s="6">
        <f>SUBTOTAL(1,H21:H21)</f>
        <v>375</v>
      </c>
    </row>
    <row r="23" spans="1:8" outlineLevel="1" x14ac:dyDescent="0.3">
      <c r="A23" s="6"/>
      <c r="B23" s="32" t="s">
        <v>221</v>
      </c>
      <c r="C23" s="6">
        <f>SUBTOTAL(4,C21:C21)</f>
        <v>76</v>
      </c>
      <c r="D23" s="6">
        <f>SUBTOTAL(4,D21:D21)</f>
        <v>67</v>
      </c>
      <c r="E23" s="6">
        <f>SUBTOTAL(4,E21:E21)</f>
        <v>75</v>
      </c>
      <c r="F23" s="6">
        <f>SUBTOTAL(4,F21:F21)</f>
        <v>80</v>
      </c>
      <c r="G23" s="6">
        <f>SUBTOTAL(4,G21:G21)</f>
        <v>77</v>
      </c>
      <c r="H23" s="6"/>
    </row>
    <row r="24" spans="1:8" outlineLevel="3" x14ac:dyDescent="0.3">
      <c r="A24" s="6" t="s">
        <v>119</v>
      </c>
      <c r="B24" s="6" t="s">
        <v>47</v>
      </c>
      <c r="C24" s="6">
        <v>82</v>
      </c>
      <c r="D24" s="6">
        <v>91</v>
      </c>
      <c r="E24" s="6">
        <v>81</v>
      </c>
      <c r="F24" s="6">
        <v>84</v>
      </c>
      <c r="G24" s="6">
        <v>83</v>
      </c>
      <c r="H24" s="6">
        <f t="shared" si="0"/>
        <v>421</v>
      </c>
    </row>
    <row r="25" spans="1:8" outlineLevel="2" x14ac:dyDescent="0.3">
      <c r="A25" s="6"/>
      <c r="B25" s="32" t="s">
        <v>223</v>
      </c>
      <c r="C25" s="6"/>
      <c r="D25" s="6"/>
      <c r="E25" s="6"/>
      <c r="F25" s="6"/>
      <c r="G25" s="6"/>
      <c r="H25" s="6">
        <f>SUBTOTAL(1,H24:H24)</f>
        <v>421</v>
      </c>
    </row>
    <row r="26" spans="1:8" outlineLevel="1" x14ac:dyDescent="0.3">
      <c r="A26" s="6"/>
      <c r="B26" s="32" t="s">
        <v>220</v>
      </c>
      <c r="C26" s="6">
        <f>SUBTOTAL(4,C24:C24)</f>
        <v>82</v>
      </c>
      <c r="D26" s="6">
        <f>SUBTOTAL(4,D24:D24)</f>
        <v>91</v>
      </c>
      <c r="E26" s="6">
        <f>SUBTOTAL(4,E24:E24)</f>
        <v>81</v>
      </c>
      <c r="F26" s="6">
        <f>SUBTOTAL(4,F24:F24)</f>
        <v>84</v>
      </c>
      <c r="G26" s="6">
        <f>SUBTOTAL(4,G24:G24)</f>
        <v>83</v>
      </c>
      <c r="H26" s="6"/>
    </row>
    <row r="27" spans="1:8" outlineLevel="3" x14ac:dyDescent="0.3">
      <c r="A27" s="6" t="s">
        <v>120</v>
      </c>
      <c r="B27" s="6" t="s">
        <v>56</v>
      </c>
      <c r="C27" s="6">
        <v>64</v>
      </c>
      <c r="D27" s="6">
        <v>67</v>
      </c>
      <c r="E27" s="6">
        <v>63</v>
      </c>
      <c r="F27" s="6">
        <v>66</v>
      </c>
      <c r="G27" s="6">
        <v>65</v>
      </c>
      <c r="H27" s="6">
        <f t="shared" si="0"/>
        <v>325</v>
      </c>
    </row>
    <row r="28" spans="1:8" outlineLevel="2" x14ac:dyDescent="0.3">
      <c r="A28" s="6"/>
      <c r="B28" s="32" t="s">
        <v>224</v>
      </c>
      <c r="C28" s="6"/>
      <c r="D28" s="6"/>
      <c r="E28" s="6"/>
      <c r="F28" s="6"/>
      <c r="G28" s="6"/>
      <c r="H28" s="6">
        <f>SUBTOTAL(1,H27:H27)</f>
        <v>325</v>
      </c>
    </row>
    <row r="29" spans="1:8" outlineLevel="1" x14ac:dyDescent="0.3">
      <c r="A29" s="6"/>
      <c r="B29" s="32" t="s">
        <v>221</v>
      </c>
      <c r="C29" s="6">
        <f>SUBTOTAL(4,C27:C27)</f>
        <v>64</v>
      </c>
      <c r="D29" s="6">
        <f>SUBTOTAL(4,D27:D27)</f>
        <v>67</v>
      </c>
      <c r="E29" s="6">
        <f>SUBTOTAL(4,E27:E27)</f>
        <v>63</v>
      </c>
      <c r="F29" s="6">
        <f>SUBTOTAL(4,F27:F27)</f>
        <v>66</v>
      </c>
      <c r="G29" s="6">
        <f>SUBTOTAL(4,G27:G27)</f>
        <v>65</v>
      </c>
      <c r="H29" s="6"/>
    </row>
    <row r="30" spans="1:8" outlineLevel="3" x14ac:dyDescent="0.3">
      <c r="A30" s="6" t="s">
        <v>121</v>
      </c>
      <c r="B30" s="6" t="s">
        <v>47</v>
      </c>
      <c r="C30" s="6">
        <v>94</v>
      </c>
      <c r="D30" s="6">
        <v>97</v>
      </c>
      <c r="E30" s="6">
        <v>94</v>
      </c>
      <c r="F30" s="6">
        <v>96</v>
      </c>
      <c r="G30" s="6">
        <v>95</v>
      </c>
      <c r="H30" s="6">
        <f t="shared" si="0"/>
        <v>476</v>
      </c>
    </row>
    <row r="31" spans="1:8" outlineLevel="2" x14ac:dyDescent="0.3">
      <c r="A31" s="6"/>
      <c r="B31" s="32" t="s">
        <v>223</v>
      </c>
      <c r="C31" s="6"/>
      <c r="D31" s="6"/>
      <c r="E31" s="6"/>
      <c r="F31" s="6"/>
      <c r="G31" s="6"/>
      <c r="H31" s="6">
        <f>SUBTOTAL(1,H30:H30)</f>
        <v>476</v>
      </c>
    </row>
    <row r="32" spans="1:8" outlineLevel="1" x14ac:dyDescent="0.3">
      <c r="A32" s="6"/>
      <c r="B32" s="32" t="s">
        <v>220</v>
      </c>
      <c r="C32" s="6">
        <f>SUBTOTAL(4,C30:C30)</f>
        <v>94</v>
      </c>
      <c r="D32" s="6">
        <f>SUBTOTAL(4,D30:D30)</f>
        <v>97</v>
      </c>
      <c r="E32" s="6">
        <f>SUBTOTAL(4,E30:E30)</f>
        <v>94</v>
      </c>
      <c r="F32" s="6">
        <f>SUBTOTAL(4,F30:F30)</f>
        <v>96</v>
      </c>
      <c r="G32" s="6">
        <f>SUBTOTAL(4,G30:G30)</f>
        <v>95</v>
      </c>
      <c r="H32" s="6"/>
    </row>
    <row r="33" spans="1:8" outlineLevel="3" x14ac:dyDescent="0.3">
      <c r="A33" s="6" t="s">
        <v>122</v>
      </c>
      <c r="B33" s="6" t="s">
        <v>56</v>
      </c>
      <c r="C33" s="6">
        <v>67</v>
      </c>
      <c r="D33" s="6">
        <v>70</v>
      </c>
      <c r="E33" s="6">
        <v>70</v>
      </c>
      <c r="F33" s="6">
        <v>69</v>
      </c>
      <c r="G33" s="6">
        <v>68</v>
      </c>
      <c r="H33" s="6">
        <f t="shared" si="0"/>
        <v>344</v>
      </c>
    </row>
    <row r="34" spans="1:8" outlineLevel="2" x14ac:dyDescent="0.3">
      <c r="A34" s="6"/>
      <c r="B34" s="32" t="s">
        <v>224</v>
      </c>
      <c r="C34" s="6"/>
      <c r="D34" s="6"/>
      <c r="E34" s="6"/>
      <c r="F34" s="6"/>
      <c r="G34" s="6"/>
      <c r="H34" s="6">
        <f>SUBTOTAL(1,H33:H33)</f>
        <v>344</v>
      </c>
    </row>
    <row r="35" spans="1:8" outlineLevel="1" x14ac:dyDescent="0.3">
      <c r="A35" s="6"/>
      <c r="B35" s="32" t="s">
        <v>221</v>
      </c>
      <c r="C35" s="6">
        <f>SUBTOTAL(4,C33:C33)</f>
        <v>67</v>
      </c>
      <c r="D35" s="6">
        <f>SUBTOTAL(4,D33:D33)</f>
        <v>70</v>
      </c>
      <c r="E35" s="6">
        <f>SUBTOTAL(4,E33:E33)</f>
        <v>70</v>
      </c>
      <c r="F35" s="6">
        <f>SUBTOTAL(4,F33:F33)</f>
        <v>69</v>
      </c>
      <c r="G35" s="6">
        <f>SUBTOTAL(4,G33:G33)</f>
        <v>68</v>
      </c>
      <c r="H35" s="6"/>
    </row>
    <row r="36" spans="1:8" outlineLevel="3" x14ac:dyDescent="0.3">
      <c r="A36" s="6" t="s">
        <v>123</v>
      </c>
      <c r="B36" s="6" t="s">
        <v>47</v>
      </c>
      <c r="C36" s="6">
        <v>78</v>
      </c>
      <c r="D36" s="6">
        <v>81</v>
      </c>
      <c r="E36" s="6">
        <v>77</v>
      </c>
      <c r="F36" s="6">
        <v>80</v>
      </c>
      <c r="G36" s="6">
        <v>79</v>
      </c>
      <c r="H36" s="6">
        <f t="shared" si="0"/>
        <v>395</v>
      </c>
    </row>
    <row r="37" spans="1:8" outlineLevel="3" x14ac:dyDescent="0.3">
      <c r="A37" s="6" t="s">
        <v>124</v>
      </c>
      <c r="B37" s="6" t="s">
        <v>47</v>
      </c>
      <c r="C37" s="6">
        <v>88</v>
      </c>
      <c r="D37" s="6">
        <v>94</v>
      </c>
      <c r="E37" s="6">
        <v>87</v>
      </c>
      <c r="F37" s="6">
        <v>90</v>
      </c>
      <c r="G37" s="6">
        <v>89</v>
      </c>
      <c r="H37" s="6">
        <f t="shared" si="0"/>
        <v>448</v>
      </c>
    </row>
    <row r="38" spans="1:8" outlineLevel="2" x14ac:dyDescent="0.3">
      <c r="A38" s="6"/>
      <c r="B38" s="32" t="s">
        <v>223</v>
      </c>
      <c r="C38" s="6"/>
      <c r="D38" s="6"/>
      <c r="E38" s="6"/>
      <c r="F38" s="6"/>
      <c r="G38" s="6"/>
      <c r="H38" s="6">
        <f>SUBTOTAL(1,H36:H37)</f>
        <v>421.5</v>
      </c>
    </row>
    <row r="39" spans="1:8" outlineLevel="1" x14ac:dyDescent="0.3">
      <c r="A39" s="6"/>
      <c r="B39" s="32" t="s">
        <v>220</v>
      </c>
      <c r="C39" s="6">
        <f>SUBTOTAL(4,C36:C37)</f>
        <v>88</v>
      </c>
      <c r="D39" s="6">
        <f>SUBTOTAL(4,D36:D37)</f>
        <v>94</v>
      </c>
      <c r="E39" s="6">
        <f>SUBTOTAL(4,E36:E37)</f>
        <v>87</v>
      </c>
      <c r="F39" s="6">
        <f>SUBTOTAL(4,F36:F37)</f>
        <v>90</v>
      </c>
      <c r="G39" s="6">
        <f>SUBTOTAL(4,G36:G37)</f>
        <v>89</v>
      </c>
      <c r="H39" s="6"/>
    </row>
    <row r="40" spans="1:8" outlineLevel="3" x14ac:dyDescent="0.3">
      <c r="A40" s="6" t="s">
        <v>125</v>
      </c>
      <c r="B40" s="6" t="s">
        <v>56</v>
      </c>
      <c r="C40" s="6">
        <v>94</v>
      </c>
      <c r="D40" s="6">
        <v>93</v>
      </c>
      <c r="E40" s="6">
        <v>93</v>
      </c>
      <c r="F40" s="6">
        <v>96</v>
      </c>
      <c r="G40" s="6">
        <v>92</v>
      </c>
      <c r="H40" s="6">
        <f t="shared" si="0"/>
        <v>468</v>
      </c>
    </row>
    <row r="41" spans="1:8" outlineLevel="3" x14ac:dyDescent="0.3">
      <c r="A41" s="6" t="s">
        <v>126</v>
      </c>
      <c r="B41" s="6" t="s">
        <v>56</v>
      </c>
      <c r="C41" s="6">
        <v>83</v>
      </c>
      <c r="D41" s="6">
        <v>83</v>
      </c>
      <c r="E41" s="6">
        <v>82</v>
      </c>
      <c r="F41" s="6">
        <v>82</v>
      </c>
      <c r="G41" s="6">
        <v>84</v>
      </c>
      <c r="H41" s="6">
        <f t="shared" si="0"/>
        <v>414</v>
      </c>
    </row>
    <row r="42" spans="1:8" outlineLevel="3" x14ac:dyDescent="0.3">
      <c r="A42" s="6" t="s">
        <v>127</v>
      </c>
      <c r="B42" s="6" t="s">
        <v>56</v>
      </c>
      <c r="C42" s="6">
        <v>71</v>
      </c>
      <c r="D42" s="6">
        <v>74</v>
      </c>
      <c r="E42" s="6">
        <v>80</v>
      </c>
      <c r="F42" s="6">
        <v>73</v>
      </c>
      <c r="G42" s="6">
        <v>72</v>
      </c>
      <c r="H42" s="6">
        <f t="shared" si="0"/>
        <v>370</v>
      </c>
    </row>
    <row r="43" spans="1:8" outlineLevel="2" x14ac:dyDescent="0.3">
      <c r="A43" s="33"/>
      <c r="B43" s="34" t="s">
        <v>224</v>
      </c>
      <c r="C43" s="33"/>
      <c r="D43" s="33"/>
      <c r="E43" s="33"/>
      <c r="F43" s="33"/>
      <c r="G43" s="33"/>
      <c r="H43" s="33">
        <f>SUBTOTAL(1,H40:H42)</f>
        <v>417.33333333333331</v>
      </c>
    </row>
    <row r="44" spans="1:8" outlineLevel="1" x14ac:dyDescent="0.3">
      <c r="A44" s="33"/>
      <c r="B44" s="34" t="s">
        <v>221</v>
      </c>
      <c r="C44" s="33">
        <f>SUBTOTAL(4,C40:C42)</f>
        <v>94</v>
      </c>
      <c r="D44" s="33">
        <f>SUBTOTAL(4,D40:D42)</f>
        <v>93</v>
      </c>
      <c r="E44" s="33">
        <f>SUBTOTAL(4,E40:E42)</f>
        <v>93</v>
      </c>
      <c r="F44" s="33">
        <f>SUBTOTAL(4,F40:F42)</f>
        <v>96</v>
      </c>
      <c r="G44" s="33">
        <f>SUBTOTAL(4,G40:G42)</f>
        <v>92</v>
      </c>
      <c r="H44" s="33"/>
    </row>
    <row r="45" spans="1:8" x14ac:dyDescent="0.3">
      <c r="A45" s="33"/>
      <c r="B45" s="34" t="s">
        <v>225</v>
      </c>
      <c r="C45" s="33"/>
      <c r="D45" s="33"/>
      <c r="E45" s="33"/>
      <c r="F45" s="33"/>
      <c r="G45" s="33"/>
      <c r="H45" s="33">
        <f>SUBTOTAL(1,H4:H42)</f>
        <v>398.41176470588238</v>
      </c>
    </row>
    <row r="46" spans="1:8" x14ac:dyDescent="0.3">
      <c r="A46" s="33"/>
      <c r="B46" s="34" t="s">
        <v>222</v>
      </c>
      <c r="C46" s="33">
        <f>SUBTOTAL(4,C4:C42)</f>
        <v>94</v>
      </c>
      <c r="D46" s="33">
        <f>SUBTOTAL(4,D4:D42)</f>
        <v>97</v>
      </c>
      <c r="E46" s="33">
        <f>SUBTOTAL(4,E4:E42)</f>
        <v>94</v>
      </c>
      <c r="F46" s="33">
        <f>SUBTOTAL(4,F4:F42)</f>
        <v>96</v>
      </c>
      <c r="G46" s="33">
        <f>SUBTOTAL(4,G4:G42)</f>
        <v>95</v>
      </c>
      <c r="H46" s="33"/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F27"/>
  <sheetViews>
    <sheetView topLeftCell="A15" workbookViewId="0">
      <selection activeCell="A19" sqref="A19"/>
    </sheetView>
  </sheetViews>
  <sheetFormatPr defaultRowHeight="16.5" x14ac:dyDescent="0.3"/>
  <cols>
    <col min="1" max="1" width="9.375" bestFit="1" customWidth="1"/>
    <col min="2" max="3" width="13.125" bestFit="1" customWidth="1"/>
    <col min="4" max="5" width="18" bestFit="1" customWidth="1"/>
    <col min="6" max="13" width="13.125" bestFit="1" customWidth="1"/>
    <col min="14" max="15" width="18" bestFit="1" customWidth="1"/>
  </cols>
  <sheetData>
    <row r="1" spans="1:6" ht="20.25" x14ac:dyDescent="0.3">
      <c r="A1" s="17" t="s">
        <v>128</v>
      </c>
      <c r="B1" s="17"/>
      <c r="C1" s="17"/>
      <c r="D1" s="17"/>
      <c r="E1" s="17"/>
      <c r="F1" s="17"/>
    </row>
    <row r="3" spans="1:6" x14ac:dyDescent="0.3">
      <c r="A3" s="6" t="s">
        <v>129</v>
      </c>
      <c r="B3" s="6" t="s">
        <v>130</v>
      </c>
      <c r="C3" s="6" t="s">
        <v>131</v>
      </c>
      <c r="D3" s="6" t="s">
        <v>132</v>
      </c>
      <c r="E3" s="6" t="s">
        <v>133</v>
      </c>
      <c r="F3" s="6" t="s">
        <v>134</v>
      </c>
    </row>
    <row r="4" spans="1:6" x14ac:dyDescent="0.3">
      <c r="A4" s="6" t="s">
        <v>135</v>
      </c>
      <c r="B4" s="6" t="s">
        <v>136</v>
      </c>
      <c r="C4" s="6" t="s">
        <v>137</v>
      </c>
      <c r="D4" s="8">
        <v>150000000</v>
      </c>
      <c r="E4" s="8">
        <v>3200000</v>
      </c>
      <c r="F4" s="8">
        <v>1400000</v>
      </c>
    </row>
    <row r="5" spans="1:6" x14ac:dyDescent="0.3">
      <c r="A5" s="6" t="s">
        <v>138</v>
      </c>
      <c r="B5" s="6" t="s">
        <v>136</v>
      </c>
      <c r="C5" s="6" t="s">
        <v>137</v>
      </c>
      <c r="D5" s="8">
        <v>180000000</v>
      </c>
      <c r="E5" s="8">
        <v>3800000</v>
      </c>
      <c r="F5" s="8">
        <v>1600000</v>
      </c>
    </row>
    <row r="6" spans="1:6" x14ac:dyDescent="0.3">
      <c r="A6" s="6" t="s">
        <v>139</v>
      </c>
      <c r="B6" s="6" t="s">
        <v>136</v>
      </c>
      <c r="C6" s="6" t="s">
        <v>137</v>
      </c>
      <c r="D6" s="8">
        <v>160000000</v>
      </c>
      <c r="E6" s="8">
        <v>3400000</v>
      </c>
      <c r="F6" s="8">
        <v>1400000</v>
      </c>
    </row>
    <row r="7" spans="1:6" x14ac:dyDescent="0.3">
      <c r="A7" s="6" t="s">
        <v>140</v>
      </c>
      <c r="B7" s="6" t="s">
        <v>141</v>
      </c>
      <c r="C7" s="6" t="s">
        <v>142</v>
      </c>
      <c r="D7" s="8">
        <v>210000000</v>
      </c>
      <c r="E7" s="8">
        <v>4400000</v>
      </c>
      <c r="F7" s="8">
        <v>1900000</v>
      </c>
    </row>
    <row r="8" spans="1:6" x14ac:dyDescent="0.3">
      <c r="A8" s="6" t="s">
        <v>143</v>
      </c>
      <c r="B8" s="6" t="s">
        <v>141</v>
      </c>
      <c r="C8" s="6" t="s">
        <v>142</v>
      </c>
      <c r="D8" s="8">
        <v>200000000</v>
      </c>
      <c r="E8" s="8">
        <v>4200000</v>
      </c>
      <c r="F8" s="8">
        <v>1800000</v>
      </c>
    </row>
    <row r="9" spans="1:6" x14ac:dyDescent="0.3">
      <c r="A9" s="6" t="s">
        <v>144</v>
      </c>
      <c r="B9" s="6" t="s">
        <v>141</v>
      </c>
      <c r="C9" s="6" t="s">
        <v>142</v>
      </c>
      <c r="D9" s="8">
        <v>240000000</v>
      </c>
      <c r="E9" s="8">
        <v>5000000</v>
      </c>
      <c r="F9" s="8">
        <v>2200000</v>
      </c>
    </row>
    <row r="10" spans="1:6" x14ac:dyDescent="0.3">
      <c r="A10" s="6" t="s">
        <v>145</v>
      </c>
      <c r="B10" s="6" t="s">
        <v>146</v>
      </c>
      <c r="C10" s="6" t="s">
        <v>147</v>
      </c>
      <c r="D10" s="8">
        <v>280000000</v>
      </c>
      <c r="E10" s="8">
        <v>5900000</v>
      </c>
      <c r="F10" s="8">
        <v>2500000</v>
      </c>
    </row>
    <row r="11" spans="1:6" x14ac:dyDescent="0.3">
      <c r="A11" s="6" t="s">
        <v>148</v>
      </c>
      <c r="B11" s="6" t="s">
        <v>146</v>
      </c>
      <c r="C11" s="6" t="s">
        <v>147</v>
      </c>
      <c r="D11" s="8">
        <v>270000000</v>
      </c>
      <c r="E11" s="8">
        <v>5700000</v>
      </c>
      <c r="F11" s="8">
        <v>2400000</v>
      </c>
    </row>
    <row r="12" spans="1:6" x14ac:dyDescent="0.3">
      <c r="A12" s="6" t="s">
        <v>149</v>
      </c>
      <c r="B12" s="6" t="s">
        <v>146</v>
      </c>
      <c r="C12" s="6" t="s">
        <v>147</v>
      </c>
      <c r="D12" s="8">
        <v>250000000</v>
      </c>
      <c r="E12" s="8">
        <v>5300000</v>
      </c>
      <c r="F12" s="8">
        <v>2300000</v>
      </c>
    </row>
    <row r="13" spans="1:6" x14ac:dyDescent="0.3">
      <c r="A13" s="6" t="s">
        <v>150</v>
      </c>
      <c r="B13" s="6" t="s">
        <v>151</v>
      </c>
      <c r="C13" s="6" t="s">
        <v>152</v>
      </c>
      <c r="D13" s="8">
        <v>300000000</v>
      </c>
      <c r="E13" s="8">
        <v>6300000</v>
      </c>
      <c r="F13" s="8">
        <v>2700000</v>
      </c>
    </row>
    <row r="14" spans="1:6" x14ac:dyDescent="0.3">
      <c r="A14" s="6" t="s">
        <v>153</v>
      </c>
      <c r="B14" s="6" t="s">
        <v>154</v>
      </c>
      <c r="C14" s="6" t="s">
        <v>152</v>
      </c>
      <c r="D14" s="8">
        <v>350000000</v>
      </c>
      <c r="E14" s="8">
        <v>7400000</v>
      </c>
      <c r="F14" s="8">
        <v>3200000</v>
      </c>
    </row>
    <row r="15" spans="1:6" x14ac:dyDescent="0.3">
      <c r="A15" s="6" t="s">
        <v>155</v>
      </c>
      <c r="B15" s="6" t="s">
        <v>156</v>
      </c>
      <c r="C15" s="6" t="s">
        <v>152</v>
      </c>
      <c r="D15" s="8">
        <v>320000000</v>
      </c>
      <c r="E15" s="8">
        <v>6700000</v>
      </c>
      <c r="F15" s="8">
        <v>2900000</v>
      </c>
    </row>
    <row r="19" spans="1:5" x14ac:dyDescent="0.3">
      <c r="A19" s="35" t="s">
        <v>131</v>
      </c>
      <c r="B19" t="s">
        <v>137</v>
      </c>
    </row>
    <row r="21" spans="1:5" x14ac:dyDescent="0.3">
      <c r="B21" s="35" t="s">
        <v>130</v>
      </c>
      <c r="C21" s="35" t="s">
        <v>231</v>
      </c>
    </row>
    <row r="22" spans="1:5" x14ac:dyDescent="0.3">
      <c r="B22" t="s">
        <v>136</v>
      </c>
      <c r="D22" t="s">
        <v>227</v>
      </c>
      <c r="E22" t="s">
        <v>229</v>
      </c>
    </row>
    <row r="23" spans="1:5" x14ac:dyDescent="0.3">
      <c r="A23" s="35" t="s">
        <v>129</v>
      </c>
      <c r="B23" t="s">
        <v>228</v>
      </c>
      <c r="C23" t="s">
        <v>230</v>
      </c>
    </row>
    <row r="24" spans="1:5" x14ac:dyDescent="0.3">
      <c r="A24" t="s">
        <v>139</v>
      </c>
      <c r="B24" s="36">
        <v>3400000</v>
      </c>
      <c r="C24" s="36">
        <v>1400000</v>
      </c>
      <c r="D24" s="36">
        <v>3400000</v>
      </c>
      <c r="E24" s="36">
        <v>1400000</v>
      </c>
    </row>
    <row r="25" spans="1:5" x14ac:dyDescent="0.3">
      <c r="A25" t="s">
        <v>138</v>
      </c>
      <c r="B25" s="36">
        <v>3800000</v>
      </c>
      <c r="C25" s="36">
        <v>1600000</v>
      </c>
      <c r="D25" s="36">
        <v>3800000</v>
      </c>
      <c r="E25" s="36">
        <v>1600000</v>
      </c>
    </row>
    <row r="26" spans="1:5" x14ac:dyDescent="0.3">
      <c r="A26" t="s">
        <v>135</v>
      </c>
      <c r="B26" s="36">
        <v>3200000</v>
      </c>
      <c r="C26" s="36">
        <v>1400000</v>
      </c>
      <c r="D26" s="36">
        <v>3200000</v>
      </c>
      <c r="E26" s="36">
        <v>1400000</v>
      </c>
    </row>
    <row r="27" spans="1:5" x14ac:dyDescent="0.3">
      <c r="A27" t="s">
        <v>226</v>
      </c>
      <c r="B27" s="36">
        <v>3466666.6666666665</v>
      </c>
      <c r="C27" s="36">
        <v>1466666.6666666667</v>
      </c>
      <c r="D27" s="36">
        <v>3466666.6666666665</v>
      </c>
      <c r="E27" s="36">
        <v>1466666.6666666667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13"/>
  <sheetViews>
    <sheetView workbookViewId="0">
      <selection activeCell="A8" sqref="A8:XFD8"/>
    </sheetView>
  </sheetViews>
  <sheetFormatPr defaultRowHeight="16.5" x14ac:dyDescent="0.3"/>
  <cols>
    <col min="1" max="1" width="9.875" bestFit="1" customWidth="1"/>
    <col min="2" max="2" width="10.375" bestFit="1" customWidth="1"/>
    <col min="3" max="4" width="12.375" bestFit="1" customWidth="1"/>
    <col min="6" max="6" width="5.625" customWidth="1"/>
  </cols>
  <sheetData>
    <row r="1" spans="1:5" ht="20.25" x14ac:dyDescent="0.3">
      <c r="A1" s="17" t="s">
        <v>157</v>
      </c>
      <c r="B1" s="17"/>
      <c r="C1" s="17"/>
      <c r="D1" s="17"/>
      <c r="E1" s="17"/>
    </row>
    <row r="3" spans="1:5" x14ac:dyDescent="0.3">
      <c r="A3" s="6" t="s">
        <v>158</v>
      </c>
      <c r="B3" s="6" t="s">
        <v>159</v>
      </c>
      <c r="C3" s="6" t="s">
        <v>160</v>
      </c>
      <c r="D3" s="6" t="s">
        <v>161</v>
      </c>
      <c r="E3" s="6" t="s">
        <v>162</v>
      </c>
    </row>
    <row r="4" spans="1:5" x14ac:dyDescent="0.3">
      <c r="A4" s="6" t="s">
        <v>163</v>
      </c>
      <c r="B4" s="6">
        <v>65</v>
      </c>
      <c r="C4" s="6">
        <v>55</v>
      </c>
      <c r="D4" s="6">
        <v>80</v>
      </c>
      <c r="E4" s="37">
        <f>AVERAGE(B4:D4)</f>
        <v>66.666666666666671</v>
      </c>
    </row>
    <row r="5" spans="1:5" x14ac:dyDescent="0.3">
      <c r="A5" s="6" t="s">
        <v>164</v>
      </c>
      <c r="B5" s="6">
        <v>75</v>
      </c>
      <c r="C5" s="6">
        <v>70</v>
      </c>
      <c r="D5" s="6">
        <v>60</v>
      </c>
      <c r="E5" s="37">
        <f t="shared" ref="E5:E13" si="0">AVERAGE(B5:D5)</f>
        <v>68.333333333333329</v>
      </c>
    </row>
    <row r="6" spans="1:5" x14ac:dyDescent="0.3">
      <c r="A6" s="6" t="s">
        <v>165</v>
      </c>
      <c r="B6" s="6">
        <v>90</v>
      </c>
      <c r="C6" s="6">
        <v>95</v>
      </c>
      <c r="D6" s="6">
        <v>85</v>
      </c>
      <c r="E6" s="37">
        <f t="shared" si="0"/>
        <v>90</v>
      </c>
    </row>
    <row r="7" spans="1:5" x14ac:dyDescent="0.3">
      <c r="A7" s="6" t="s">
        <v>166</v>
      </c>
      <c r="B7" s="6">
        <v>80</v>
      </c>
      <c r="C7" s="6">
        <v>80</v>
      </c>
      <c r="D7" s="6">
        <v>85</v>
      </c>
      <c r="E7" s="37">
        <f t="shared" si="0"/>
        <v>81.666666666666671</v>
      </c>
    </row>
    <row r="8" spans="1:5" x14ac:dyDescent="0.3">
      <c r="A8" s="6" t="s">
        <v>167</v>
      </c>
      <c r="B8" s="6">
        <v>60</v>
      </c>
      <c r="C8" s="6">
        <v>45</v>
      </c>
      <c r="D8" s="6">
        <v>50</v>
      </c>
      <c r="E8" s="37">
        <f t="shared" si="0"/>
        <v>51.666666666666664</v>
      </c>
    </row>
    <row r="9" spans="1:5" x14ac:dyDescent="0.3">
      <c r="A9" s="6" t="s">
        <v>168</v>
      </c>
      <c r="B9" s="6">
        <v>40</v>
      </c>
      <c r="C9" s="6">
        <v>35</v>
      </c>
      <c r="D9" s="6">
        <v>50</v>
      </c>
      <c r="E9" s="37">
        <f t="shared" si="0"/>
        <v>41.666666666666664</v>
      </c>
    </row>
    <row r="10" spans="1:5" x14ac:dyDescent="0.3">
      <c r="A10" s="6" t="s">
        <v>169</v>
      </c>
      <c r="B10" s="6">
        <v>35</v>
      </c>
      <c r="C10" s="6">
        <v>40</v>
      </c>
      <c r="D10" s="6">
        <v>50</v>
      </c>
      <c r="E10" s="37">
        <f t="shared" si="0"/>
        <v>41.666666666666664</v>
      </c>
    </row>
    <row r="11" spans="1:5" x14ac:dyDescent="0.3">
      <c r="A11" s="6" t="s">
        <v>170</v>
      </c>
      <c r="B11" s="6">
        <v>85</v>
      </c>
      <c r="C11" s="6">
        <v>80</v>
      </c>
      <c r="D11" s="6">
        <v>70</v>
      </c>
      <c r="E11" s="37">
        <f t="shared" si="0"/>
        <v>78.333333333333329</v>
      </c>
    </row>
    <row r="12" spans="1:5" x14ac:dyDescent="0.3">
      <c r="A12" s="6" t="s">
        <v>171</v>
      </c>
      <c r="B12" s="6">
        <v>75</v>
      </c>
      <c r="C12" s="6">
        <v>90</v>
      </c>
      <c r="D12" s="6">
        <v>80</v>
      </c>
      <c r="E12" s="37">
        <f t="shared" si="0"/>
        <v>81.666666666666671</v>
      </c>
    </row>
    <row r="13" spans="1:5" x14ac:dyDescent="0.3">
      <c r="A13" s="6" t="s">
        <v>172</v>
      </c>
      <c r="B13" s="6">
        <v>65</v>
      </c>
      <c r="C13" s="6">
        <v>60</v>
      </c>
      <c r="D13" s="6">
        <v>50</v>
      </c>
      <c r="E13" s="37">
        <f t="shared" si="0"/>
        <v>58.333333333333336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평균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8"/>
  <sheetViews>
    <sheetView workbookViewId="0">
      <selection activeCell="J29" sqref="J29"/>
    </sheetView>
  </sheetViews>
  <sheetFormatPr defaultRowHeight="16.5" x14ac:dyDescent="0.3"/>
  <cols>
    <col min="1" max="4" width="9.125" customWidth="1"/>
    <col min="5" max="5" width="9.625" bestFit="1" customWidth="1"/>
  </cols>
  <sheetData>
    <row r="1" spans="1:5" ht="20.25" x14ac:dyDescent="0.3">
      <c r="A1" s="17" t="s">
        <v>173</v>
      </c>
      <c r="B1" s="17"/>
      <c r="C1" s="17"/>
      <c r="D1" s="17"/>
      <c r="E1" s="17"/>
    </row>
    <row r="3" spans="1:5" x14ac:dyDescent="0.3">
      <c r="A3" s="6" t="s">
        <v>174</v>
      </c>
      <c r="B3" s="6" t="s">
        <v>175</v>
      </c>
      <c r="C3" s="6" t="s">
        <v>176</v>
      </c>
      <c r="D3" s="6" t="s">
        <v>177</v>
      </c>
      <c r="E3" s="6" t="s">
        <v>178</v>
      </c>
    </row>
    <row r="4" spans="1:5" x14ac:dyDescent="0.3">
      <c r="A4" s="6" t="s">
        <v>179</v>
      </c>
      <c r="B4" s="10">
        <v>100</v>
      </c>
      <c r="C4" s="10">
        <v>95000</v>
      </c>
      <c r="D4" s="10">
        <v>67</v>
      </c>
      <c r="E4" s="10">
        <f>C4*D4</f>
        <v>6365000</v>
      </c>
    </row>
    <row r="5" spans="1:5" x14ac:dyDescent="0.3">
      <c r="A5" s="6" t="s">
        <v>180</v>
      </c>
      <c r="B5" s="10">
        <v>160</v>
      </c>
      <c r="C5" s="10">
        <v>35000</v>
      </c>
      <c r="D5" s="10">
        <v>146</v>
      </c>
      <c r="E5" s="10">
        <f>C5*D5</f>
        <v>5110000</v>
      </c>
    </row>
    <row r="6" spans="1:5" x14ac:dyDescent="0.3">
      <c r="A6" s="6" t="s">
        <v>181</v>
      </c>
      <c r="B6" s="10">
        <v>120</v>
      </c>
      <c r="C6" s="10">
        <v>40000</v>
      </c>
      <c r="D6" s="10">
        <v>97</v>
      </c>
      <c r="E6" s="10">
        <f>C6*D6</f>
        <v>3880000</v>
      </c>
    </row>
    <row r="7" spans="1:5" x14ac:dyDescent="0.3">
      <c r="A7" s="6" t="s">
        <v>182</v>
      </c>
      <c r="B7" s="10">
        <v>150</v>
      </c>
      <c r="C7" s="10">
        <v>25000</v>
      </c>
      <c r="D7" s="10">
        <v>132</v>
      </c>
      <c r="E7" s="10">
        <f>C7*D7</f>
        <v>3300000</v>
      </c>
    </row>
    <row r="8" spans="1:5" x14ac:dyDescent="0.3">
      <c r="A8" s="6" t="s">
        <v>183</v>
      </c>
      <c r="B8" s="10">
        <v>110</v>
      </c>
      <c r="C8" s="10">
        <v>45000</v>
      </c>
      <c r="D8" s="10">
        <v>101</v>
      </c>
      <c r="E8" s="10">
        <f>C8*D8</f>
        <v>4545000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미진 김</cp:lastModifiedBy>
  <dcterms:created xsi:type="dcterms:W3CDTF">2023-04-27T08:01:32Z</dcterms:created>
  <dcterms:modified xsi:type="dcterms:W3CDTF">2026-08-25T09:05:44Z</dcterms:modified>
</cp:coreProperties>
</file>