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컴활2급 실기\02 최신기출유형\"/>
    </mc:Choice>
  </mc:AlternateContent>
  <xr:revisionPtr revIDLastSave="0" documentId="13_ncr:1_{823BED3F-5ED5-4BE6-9C61-7BA960E7FA47}" xr6:coauthVersionLast="47" xr6:coauthVersionMax="47" xr10:uidLastSave="{00000000-0000-0000-0000-000000000000}"/>
  <bookViews>
    <workbookView xWindow="-108" yWindow="-108" windowWidth="23256" windowHeight="12456" firstSheet="2" activeTab="7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5" r:id="rId5"/>
    <sheet name="분석작업-2" sheetId="6" r:id="rId6"/>
    <sheet name="매크로작업" sheetId="7" r:id="rId7"/>
    <sheet name="차트작업" sheetId="8" r:id="rId8"/>
  </sheets>
  <definedNames>
    <definedName name="_xleta.INDEX" hidden="1" xlm="1">#NAME?</definedName>
  </definedNames>
  <calcPr calcId="191029"/>
  <pivotCaches>
    <pivotCache cacheId="5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4" l="1"/>
  <c r="D32" i="4"/>
  <c r="D33" i="4"/>
  <c r="D34" i="4"/>
  <c r="D35" i="4"/>
  <c r="D36" i="4"/>
  <c r="D37" i="4"/>
  <c r="D38" i="4"/>
  <c r="D39" i="4"/>
  <c r="D30" i="4"/>
  <c r="J19" i="4"/>
  <c r="J20" i="4"/>
  <c r="J21" i="4"/>
  <c r="J22" i="4"/>
  <c r="J23" i="4"/>
  <c r="J24" i="4"/>
  <c r="J25" i="4"/>
  <c r="J26" i="4"/>
  <c r="J17" i="4"/>
  <c r="J18" i="4"/>
  <c r="J16" i="4"/>
  <c r="E4" i="4"/>
  <c r="E5" i="4"/>
  <c r="E6" i="4"/>
  <c r="E7" i="4"/>
  <c r="E8" i="4"/>
  <c r="E9" i="4"/>
  <c r="E10" i="4"/>
  <c r="E11" i="4"/>
  <c r="E12" i="4"/>
  <c r="E3" i="4"/>
  <c r="E4" i="8"/>
  <c r="E5" i="8"/>
  <c r="E6" i="8"/>
  <c r="E7" i="8"/>
  <c r="E8" i="8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G4" i="2"/>
  <c r="G5" i="2"/>
  <c r="G6" i="2"/>
  <c r="G7" i="2"/>
  <c r="G8" i="2"/>
  <c r="G9" i="2"/>
  <c r="G10" i="2"/>
  <c r="G11" i="2"/>
  <c r="G12" i="2"/>
  <c r="G13" i="2"/>
  <c r="G14" i="2"/>
  <c r="G15" i="2"/>
</calcChain>
</file>

<file path=xl/sharedStrings.xml><?xml version="1.0" encoding="utf-8"?>
<sst xmlns="http://schemas.openxmlformats.org/spreadsheetml/2006/main" count="302" uniqueCount="223">
  <si>
    <t>상공상사 거래명세서</t>
  </si>
  <si>
    <t>[표1]</t>
  </si>
  <si>
    <t>건강 검진 결과</t>
  </si>
  <si>
    <t>[표2]</t>
  </si>
  <si>
    <t>신입사원 채용결과</t>
  </si>
  <si>
    <t>검사일</t>
  </si>
  <si>
    <t>이름</t>
  </si>
  <si>
    <t>키(m)</t>
  </si>
  <si>
    <t>몸무게(kg)</t>
  </si>
  <si>
    <t>BMI지수</t>
  </si>
  <si>
    <t>응시번호</t>
  </si>
  <si>
    <t>필기</t>
  </si>
  <si>
    <t>실기</t>
  </si>
  <si>
    <t>면접</t>
  </si>
  <si>
    <t>합격여부</t>
  </si>
  <si>
    <t>11월 01일</t>
  </si>
  <si>
    <t>김성식</t>
  </si>
  <si>
    <t>11월 09일</t>
  </si>
  <si>
    <t>김천일</t>
  </si>
  <si>
    <t>11월 12일</t>
  </si>
  <si>
    <t>박정아</t>
  </si>
  <si>
    <t>11월 15일</t>
  </si>
  <si>
    <t>성명호</t>
  </si>
  <si>
    <t>11월 18일</t>
  </si>
  <si>
    <t>이진희</t>
  </si>
  <si>
    <t>11월 21일</t>
  </si>
  <si>
    <t>하진성</t>
  </si>
  <si>
    <t>최희정</t>
  </si>
  <si>
    <t>11월 27일</t>
  </si>
  <si>
    <t>김동준</t>
  </si>
  <si>
    <t>11월 30일</t>
  </si>
  <si>
    <t>유아영</t>
  </si>
  <si>
    <t>이가영</t>
  </si>
  <si>
    <t>[표3]</t>
  </si>
  <si>
    <t>영업사원 실적표</t>
  </si>
  <si>
    <t>[표4]</t>
  </si>
  <si>
    <t>회원 관리 현황</t>
  </si>
  <si>
    <t>사원명</t>
  </si>
  <si>
    <t>성별</t>
  </si>
  <si>
    <t>1월판매량</t>
  </si>
  <si>
    <t>2월판매량</t>
  </si>
  <si>
    <t>총판매량</t>
  </si>
  <si>
    <t>회원코드</t>
  </si>
  <si>
    <t>결제종류</t>
  </si>
  <si>
    <t>총결제액</t>
  </si>
  <si>
    <t>수수료</t>
  </si>
  <si>
    <t>손애진</t>
  </si>
  <si>
    <t>여</t>
  </si>
  <si>
    <t>SG-501</t>
  </si>
  <si>
    <t>IB-02</t>
  </si>
  <si>
    <t>이영해</t>
  </si>
  <si>
    <t>SG-502</t>
  </si>
  <si>
    <t>NA-31</t>
  </si>
  <si>
    <t>김은소</t>
  </si>
  <si>
    <t>SG-503</t>
  </si>
  <si>
    <t>원석빈</t>
  </si>
  <si>
    <t>남</t>
  </si>
  <si>
    <t>SG-504</t>
  </si>
  <si>
    <t>CC-13</t>
  </si>
  <si>
    <t>하주원</t>
  </si>
  <si>
    <t>SG-505</t>
  </si>
  <si>
    <t>이병훈</t>
  </si>
  <si>
    <t>SG-506</t>
  </si>
  <si>
    <t>문소라</t>
  </si>
  <si>
    <t>SG-507</t>
  </si>
  <si>
    <t>장동군</t>
  </si>
  <si>
    <t>SG-508</t>
  </si>
  <si>
    <t>송강후</t>
  </si>
  <si>
    <t>SG-509</t>
  </si>
  <si>
    <t>고소용</t>
  </si>
  <si>
    <t>SG-510</t>
  </si>
  <si>
    <t>여사원 총판매량 평균</t>
  </si>
  <si>
    <t>SG-511</t>
  </si>
  <si>
    <t>IB</t>
  </si>
  <si>
    <t>NA</t>
  </si>
  <si>
    <t>CC</t>
  </si>
  <si>
    <t>수수료비율</t>
  </si>
  <si>
    <t>&lt;결제수수료표&gt;</t>
    <phoneticPr fontId="1" type="noConversion"/>
  </si>
  <si>
    <t>[표5]</t>
  </si>
  <si>
    <t>김은희</t>
  </si>
  <si>
    <t>김주도</t>
  </si>
  <si>
    <t>유은별</t>
  </si>
  <si>
    <t>고사장</t>
  </si>
  <si>
    <t>성준혁</t>
  </si>
  <si>
    <t>임진성</t>
  </si>
  <si>
    <t>황진아</t>
  </si>
  <si>
    <t>박하나</t>
  </si>
  <si>
    <t>강대리</t>
  </si>
  <si>
    <t>유서현</t>
  </si>
  <si>
    <t>과일통조림 생산 현황</t>
    <phoneticPr fontId="1" type="noConversion"/>
  </si>
  <si>
    <t>제품명</t>
  </si>
  <si>
    <t>생산일자</t>
  </si>
  <si>
    <t>생산팀</t>
  </si>
  <si>
    <t>생산단가</t>
  </si>
  <si>
    <t>목표량</t>
  </si>
  <si>
    <t>생산량</t>
  </si>
  <si>
    <t>생산율</t>
  </si>
  <si>
    <t>굿파인애플</t>
  </si>
  <si>
    <t>생산1팀</t>
  </si>
  <si>
    <t>생산2팀</t>
  </si>
  <si>
    <t>생산3팀</t>
  </si>
  <si>
    <t>코코넛밀크</t>
  </si>
  <si>
    <t>망고세븐</t>
  </si>
  <si>
    <t>옐로바나나</t>
  </si>
  <si>
    <t>1학년 중간고사 성적표</t>
    <phoneticPr fontId="1" type="noConversion"/>
  </si>
  <si>
    <t>성명</t>
  </si>
  <si>
    <t>국어</t>
  </si>
  <si>
    <t>영어</t>
  </si>
  <si>
    <t>수학</t>
  </si>
  <si>
    <t>과학</t>
  </si>
  <si>
    <t>사회</t>
  </si>
  <si>
    <t>총점</t>
  </si>
  <si>
    <t>윤산이</t>
  </si>
  <si>
    <t>민우람</t>
  </si>
  <si>
    <t>변정숙</t>
  </si>
  <si>
    <t>한진아</t>
  </si>
  <si>
    <t>정우성</t>
  </si>
  <si>
    <t>박재오</t>
  </si>
  <si>
    <t>남소현</t>
  </si>
  <si>
    <t>김정섭</t>
  </si>
  <si>
    <t>한예승</t>
  </si>
  <si>
    <t>유정만</t>
  </si>
  <si>
    <t>강소리</t>
  </si>
  <si>
    <t>강선빈</t>
  </si>
  <si>
    <t>신유라</t>
  </si>
  <si>
    <t>이고은</t>
  </si>
  <si>
    <t>배문기</t>
  </si>
  <si>
    <t>김병민</t>
  </si>
  <si>
    <t>이승학</t>
  </si>
  <si>
    <t>상공백화점 임대 현황</t>
    <phoneticPr fontId="1" type="noConversion"/>
  </si>
  <si>
    <t>매장명</t>
  </si>
  <si>
    <t>매장구분</t>
  </si>
  <si>
    <t>매장위치</t>
  </si>
  <si>
    <t>보증금</t>
  </si>
  <si>
    <t>임대료</t>
  </si>
  <si>
    <t>관리비</t>
  </si>
  <si>
    <t>MCTRO</t>
  </si>
  <si>
    <t>패션잡화</t>
  </si>
  <si>
    <t>1층</t>
  </si>
  <si>
    <t>둑스</t>
  </si>
  <si>
    <t>페리페리</t>
  </si>
  <si>
    <t>발렌슈아</t>
  </si>
  <si>
    <t>여성의류</t>
  </si>
  <si>
    <t>2층</t>
  </si>
  <si>
    <t>GStyle</t>
  </si>
  <si>
    <t>비비리토</t>
  </si>
  <si>
    <t>K4</t>
  </si>
  <si>
    <t>아웃도어</t>
  </si>
  <si>
    <t>3층</t>
  </si>
  <si>
    <t>유스페이스</t>
  </si>
  <si>
    <t>네푸</t>
  </si>
  <si>
    <t>짜장나라</t>
  </si>
  <si>
    <t>중식당</t>
  </si>
  <si>
    <t>4층</t>
  </si>
  <si>
    <t>볼레오르</t>
  </si>
  <si>
    <t>양식당</t>
  </si>
  <si>
    <t>민국뚝배기</t>
  </si>
  <si>
    <t>한식당</t>
  </si>
  <si>
    <t>컴퓨터활용능력 1급 필기 시험 결과</t>
    <phoneticPr fontId="1" type="noConversion"/>
  </si>
  <si>
    <t>수험번호</t>
  </si>
  <si>
    <t>컴퓨터일반</t>
  </si>
  <si>
    <t>스프레드시트</t>
  </si>
  <si>
    <t>데이터베이스</t>
  </si>
  <si>
    <t>평균</t>
  </si>
  <si>
    <t>1008-3401</t>
  </si>
  <si>
    <t>1008-3402</t>
  </si>
  <si>
    <t>1008-3403</t>
  </si>
  <si>
    <t>1008-3404</t>
  </si>
  <si>
    <t>1008-3405</t>
  </si>
  <si>
    <t>1008-3406</t>
  </si>
  <si>
    <t>1008-3407</t>
  </si>
  <si>
    <t>1008-3408</t>
  </si>
  <si>
    <t>1008-3409</t>
  </si>
  <si>
    <t>1008-3410</t>
  </si>
  <si>
    <t>스키제품 판매 현황</t>
    <phoneticPr fontId="1" type="noConversion"/>
  </si>
  <si>
    <t>용품명</t>
  </si>
  <si>
    <t>입고량</t>
  </si>
  <si>
    <t>판매가</t>
  </si>
  <si>
    <t>판매량</t>
  </si>
  <si>
    <t>판매총액</t>
  </si>
  <si>
    <t>스키복</t>
  </si>
  <si>
    <t>고글</t>
  </si>
  <si>
    <t>헬멧</t>
  </si>
  <si>
    <t>장갑</t>
  </si>
  <si>
    <t>보호대</t>
  </si>
  <si>
    <t>상품별 재고 현황</t>
  </si>
  <si>
    <t>상품코드;매입량;매출량;재고량;판매율</t>
  </si>
  <si>
    <t>PRO-01;1500;1384;116;92%</t>
  </si>
  <si>
    <t>PRO-02;1600;1544;56;97%</t>
  </si>
  <si>
    <t>PRO-03;2000;1423;577;71%</t>
  </si>
  <si>
    <t>PRO-04;1500;1221;279;81%</t>
  </si>
  <si>
    <t>PRO-05;1200;1095;105;91%</t>
  </si>
  <si>
    <t>BAN-01;1000;912;88;91%</t>
  </si>
  <si>
    <t>BAN-02;1200;965;235;80%</t>
  </si>
  <si>
    <t>BAN-03;1000;769;231;77%</t>
  </si>
  <si>
    <t>BAN-04;1500;1426;74;95%</t>
  </si>
  <si>
    <t>BAN-05;1800;1698;102;94%</t>
  </si>
  <si>
    <t>회원 관리 현황</t>
    <phoneticPr fontId="1" type="noConversion"/>
  </si>
  <si>
    <t>회원코드</t>
    <phoneticPr fontId="1" type="noConversion"/>
  </si>
  <si>
    <t>회원명</t>
    <phoneticPr fontId="1" type="noConversion"/>
  </si>
  <si>
    <t>가입년도-등급</t>
    <phoneticPr fontId="1" type="noConversion"/>
  </si>
  <si>
    <t>2021-7-T2</t>
    <phoneticPr fontId="1" type="noConversion"/>
  </si>
  <si>
    <t>2019-5-A9</t>
    <phoneticPr fontId="1" type="noConversion"/>
  </si>
  <si>
    <t>2023-3-C6</t>
    <phoneticPr fontId="1" type="noConversion"/>
  </si>
  <si>
    <t>2020-7-K5</t>
    <phoneticPr fontId="1" type="noConversion"/>
  </si>
  <si>
    <t>2024-3-B1</t>
    <phoneticPr fontId="1" type="noConversion"/>
  </si>
  <si>
    <t>2018-5-G4</t>
    <phoneticPr fontId="1" type="noConversion"/>
  </si>
  <si>
    <t>&lt;등급번호표&gt;</t>
    <phoneticPr fontId="1" type="noConversion"/>
  </si>
  <si>
    <t>2022-7-S8</t>
    <phoneticPr fontId="1" type="noConversion"/>
  </si>
  <si>
    <t>등급번호</t>
    <phoneticPr fontId="1" type="noConversion"/>
  </si>
  <si>
    <t>등급</t>
    <phoneticPr fontId="1" type="noConversion"/>
  </si>
  <si>
    <t>2021-3-N3</t>
    <phoneticPr fontId="1" type="noConversion"/>
  </si>
  <si>
    <t>골드</t>
    <phoneticPr fontId="1" type="noConversion"/>
  </si>
  <si>
    <t>2023-5-D7</t>
    <phoneticPr fontId="1" type="noConversion"/>
  </si>
  <si>
    <t>실버</t>
    <phoneticPr fontId="1" type="noConversion"/>
  </si>
  <si>
    <t>2020-3-P5</t>
    <phoneticPr fontId="1" type="noConversion"/>
  </si>
  <si>
    <t>브론즈</t>
    <phoneticPr fontId="1" type="noConversion"/>
  </si>
  <si>
    <t>총합계</t>
  </si>
  <si>
    <t>전체 평균 : 임대료</t>
  </si>
  <si>
    <t>평균 : 임대료</t>
  </si>
  <si>
    <t>전체 평균 : 관리비</t>
  </si>
  <si>
    <t>평균 : 관리비</t>
  </si>
  <si>
    <t>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</si>
</sst>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0.0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9" fontId="0" fillId="0" borderId="0" xfId="2" applyFont="1">
      <alignment vertical="center"/>
    </xf>
    <xf numFmtId="41" fontId="0" fillId="0" borderId="0" xfId="1" applyFont="1">
      <alignment vertical="center"/>
    </xf>
    <xf numFmtId="176" fontId="0" fillId="0" borderId="1" xfId="0" applyNumberFormat="1" applyBorder="1" applyAlignment="1">
      <alignment horizontal="right" vertical="center"/>
    </xf>
    <xf numFmtId="177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pivotButton="1">
      <alignment vertical="center"/>
    </xf>
    <xf numFmtId="41" fontId="0" fillId="0" borderId="0" xfId="0" applyNumberFormat="1">
      <alignment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스키제품 판매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차트작업!$D$3</c:f>
              <c:strCache>
                <c:ptCount val="1"/>
                <c:pt idx="0">
                  <c:v>판매량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차트작업!$A$4:$A$8</c:f>
              <c:strCache>
                <c:ptCount val="5"/>
                <c:pt idx="0">
                  <c:v>스키복</c:v>
                </c:pt>
                <c:pt idx="1">
                  <c:v>고글</c:v>
                </c:pt>
                <c:pt idx="2">
                  <c:v>헬멧</c:v>
                </c:pt>
                <c:pt idx="3">
                  <c:v>장갑</c:v>
                </c:pt>
                <c:pt idx="4">
                  <c:v>보호대</c:v>
                </c:pt>
              </c:strCache>
            </c:strRef>
          </c:cat>
          <c:val>
            <c:numRef>
              <c:f>차트작업!$D$4:$D$8</c:f>
              <c:numCache>
                <c:formatCode>#,##0_ </c:formatCode>
                <c:ptCount val="5"/>
                <c:pt idx="0">
                  <c:v>67</c:v>
                </c:pt>
                <c:pt idx="1">
                  <c:v>146</c:v>
                </c:pt>
                <c:pt idx="2">
                  <c:v>97</c:v>
                </c:pt>
                <c:pt idx="3">
                  <c:v>132</c:v>
                </c:pt>
                <c:pt idx="4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68-4D71-B1B6-24B3D75E7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03342480"/>
        <c:axId val="13033453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차트작업!$C$3</c15:sqref>
                        </c15:formulaRef>
                      </c:ext>
                    </c:extLst>
                    <c:strCache>
                      <c:ptCount val="1"/>
                      <c:pt idx="0">
                        <c:v>판매가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차트작업!$A$4:$A$8</c15:sqref>
                        </c15:formulaRef>
                      </c:ext>
                    </c:extLst>
                    <c:strCache>
                      <c:ptCount val="5"/>
                      <c:pt idx="0">
                        <c:v>스키복</c:v>
                      </c:pt>
                      <c:pt idx="1">
                        <c:v>고글</c:v>
                      </c:pt>
                      <c:pt idx="2">
                        <c:v>헬멧</c:v>
                      </c:pt>
                      <c:pt idx="3">
                        <c:v>장갑</c:v>
                      </c:pt>
                      <c:pt idx="4">
                        <c:v>보호대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차트작업!$C$4:$C$8</c15:sqref>
                        </c15:formulaRef>
                      </c:ext>
                    </c:extLst>
                    <c:numCache>
                      <c:formatCode>#,##0_ </c:formatCode>
                      <c:ptCount val="5"/>
                      <c:pt idx="0">
                        <c:v>95000</c:v>
                      </c:pt>
                      <c:pt idx="1">
                        <c:v>35000</c:v>
                      </c:pt>
                      <c:pt idx="2">
                        <c:v>40000</c:v>
                      </c:pt>
                      <c:pt idx="3">
                        <c:v>25000</c:v>
                      </c:pt>
                      <c:pt idx="4">
                        <c:v>45000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468-4D71-B1B6-24B3D75E73B1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차트작업!$E$3</c:f>
              <c:strCache>
                <c:ptCount val="1"/>
                <c:pt idx="0">
                  <c:v>판매총액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차트작업!$A$4:$A$8</c:f>
              <c:strCache>
                <c:ptCount val="5"/>
                <c:pt idx="0">
                  <c:v>스키복</c:v>
                </c:pt>
                <c:pt idx="1">
                  <c:v>고글</c:v>
                </c:pt>
                <c:pt idx="2">
                  <c:v>헬멧</c:v>
                </c:pt>
                <c:pt idx="3">
                  <c:v>장갑</c:v>
                </c:pt>
                <c:pt idx="4">
                  <c:v>보호대</c:v>
                </c:pt>
              </c:strCache>
            </c:strRef>
          </c:cat>
          <c:val>
            <c:numRef>
              <c:f>차트작업!$E$4:$E$8</c:f>
              <c:numCache>
                <c:formatCode>#,##0_ </c:formatCode>
                <c:ptCount val="5"/>
                <c:pt idx="0">
                  <c:v>6365000</c:v>
                </c:pt>
                <c:pt idx="1">
                  <c:v>5110000</c:v>
                </c:pt>
                <c:pt idx="2">
                  <c:v>3880000</c:v>
                </c:pt>
                <c:pt idx="3">
                  <c:v>3300000</c:v>
                </c:pt>
                <c:pt idx="4">
                  <c:v>4545000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68-4D71-B1B6-24B3D75E7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3833120"/>
        <c:axId val="1853830240"/>
      </c:lineChart>
      <c:catAx>
        <c:axId val="130334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03345360"/>
        <c:crosses val="autoZero"/>
        <c:auto val="1"/>
        <c:lblAlgn val="ctr"/>
        <c:lblOffset val="100"/>
        <c:noMultiLvlLbl val="0"/>
      </c:catAx>
      <c:valAx>
        <c:axId val="130334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03342480"/>
        <c:crosses val="autoZero"/>
        <c:crossBetween val="between"/>
        <c:majorUnit val="40"/>
      </c:valAx>
      <c:valAx>
        <c:axId val="1853830240"/>
        <c:scaling>
          <c:orientation val="minMax"/>
          <c:max val="8000000"/>
        </c:scaling>
        <c:delete val="0"/>
        <c:axPos val="r"/>
        <c:numFmt formatCode="#,##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853833120"/>
        <c:crosses val="max"/>
        <c:crossBetween val="between"/>
        <c:majorUnit val="2000000"/>
      </c:valAx>
      <c:catAx>
        <c:axId val="1853833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5383024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돋움체" panose="020B0609000101010101" pitchFamily="49" charset="-127"/>
              <a:ea typeface="돋움체" panose="020B0609000101010101" pitchFamily="49" charset="-127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2CB0E3E9-3626-5B8C-17BB-39C9B72089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c" refreshedDate="45931.355474074073" createdVersion="8" refreshedVersion="8" minRefreshableVersion="3" recordCount="12" xr:uid="{EFBA13A6-D4A7-459E-A347-3658CADB5700}">
  <cacheSource type="worksheet">
    <worksheetSource ref="A3:F15" sheet="분석작업-2"/>
  </cacheSource>
  <cacheFields count="6">
    <cacheField name="매장명" numFmtId="0">
      <sharedItems count="12">
        <s v="MCTRO"/>
        <s v="둑스"/>
        <s v="페리페리"/>
        <s v="발렌슈아"/>
        <s v="GStyle"/>
        <s v="비비리토"/>
        <s v="K4"/>
        <s v="유스페이스"/>
        <s v="네푸"/>
        <s v="짜장나라"/>
        <s v="볼레오르"/>
        <s v="민국뚝배기"/>
      </sharedItems>
    </cacheField>
    <cacheField name="매장구분" numFmtId="0">
      <sharedItems count="6">
        <s v="패션잡화"/>
        <s v="여성의류"/>
        <s v="아웃도어"/>
        <s v="중식당"/>
        <s v="양식당"/>
        <s v="한식당"/>
      </sharedItems>
    </cacheField>
    <cacheField name="매장위치" numFmtId="0">
      <sharedItems count="4">
        <s v="1층"/>
        <s v="2층"/>
        <s v="3층"/>
        <s v="4층"/>
      </sharedItems>
    </cacheField>
    <cacheField name="보증금" numFmtId="41">
      <sharedItems containsSemiMixedTypes="0" containsString="0" containsNumber="1" containsInteger="1" minValue="150000000" maxValue="350000000"/>
    </cacheField>
    <cacheField name="임대료" numFmtId="41">
      <sharedItems containsSemiMixedTypes="0" containsString="0" containsNumber="1" containsInteger="1" minValue="3200000" maxValue="7400000"/>
    </cacheField>
    <cacheField name="관리비" numFmtId="41">
      <sharedItems containsSemiMixedTypes="0" containsString="0" containsNumber="1" containsInteger="1" minValue="1400000" maxValue="32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x v="0"/>
    <n v="150000000"/>
    <n v="3200000"/>
    <n v="1400000"/>
  </r>
  <r>
    <x v="1"/>
    <x v="0"/>
    <x v="0"/>
    <n v="180000000"/>
    <n v="3800000"/>
    <n v="1600000"/>
  </r>
  <r>
    <x v="2"/>
    <x v="0"/>
    <x v="0"/>
    <n v="160000000"/>
    <n v="3400000"/>
    <n v="1400000"/>
  </r>
  <r>
    <x v="3"/>
    <x v="1"/>
    <x v="1"/>
    <n v="210000000"/>
    <n v="4400000"/>
    <n v="1900000"/>
  </r>
  <r>
    <x v="4"/>
    <x v="1"/>
    <x v="1"/>
    <n v="200000000"/>
    <n v="4200000"/>
    <n v="1800000"/>
  </r>
  <r>
    <x v="5"/>
    <x v="1"/>
    <x v="1"/>
    <n v="240000000"/>
    <n v="5000000"/>
    <n v="2200000"/>
  </r>
  <r>
    <x v="6"/>
    <x v="2"/>
    <x v="2"/>
    <n v="280000000"/>
    <n v="5900000"/>
    <n v="2500000"/>
  </r>
  <r>
    <x v="7"/>
    <x v="2"/>
    <x v="2"/>
    <n v="270000000"/>
    <n v="5700000"/>
    <n v="2400000"/>
  </r>
  <r>
    <x v="8"/>
    <x v="2"/>
    <x v="2"/>
    <n v="250000000"/>
    <n v="5300000"/>
    <n v="2300000"/>
  </r>
  <r>
    <x v="9"/>
    <x v="3"/>
    <x v="3"/>
    <n v="300000000"/>
    <n v="6300000"/>
    <n v="2700000"/>
  </r>
  <r>
    <x v="10"/>
    <x v="4"/>
    <x v="3"/>
    <n v="350000000"/>
    <n v="7400000"/>
    <n v="3200000"/>
  </r>
  <r>
    <x v="11"/>
    <x v="5"/>
    <x v="3"/>
    <n v="320000000"/>
    <n v="6700000"/>
    <n v="29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915124-5387-4E96-8A91-4ED9CB16370A}" name="피벗 테이블1" cacheId="5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>
  <location ref="A21:E27" firstHeaderRow="1" firstDataRow="3" firstDataCol="1" rowPageCount="1" colPageCount="1"/>
  <pivotFields count="6">
    <pivotField axis="axisRow" compact="0" showAll="0">
      <items count="13">
        <item x="4"/>
        <item x="6"/>
        <item x="0"/>
        <item x="8"/>
        <item x="1"/>
        <item x="11"/>
        <item x="3"/>
        <item x="10"/>
        <item x="5"/>
        <item x="7"/>
        <item x="9"/>
        <item x="2"/>
        <item t="default"/>
      </items>
    </pivotField>
    <pivotField axis="axisCol" compact="0" showAll="0">
      <items count="7">
        <item x="2"/>
        <item x="4"/>
        <item x="1"/>
        <item x="3"/>
        <item x="0"/>
        <item x="5"/>
        <item t="default"/>
      </items>
    </pivotField>
    <pivotField axis="axisPage" compact="0" multipleItemSelectionAllowed="1" showAll="0">
      <items count="5">
        <item x="0"/>
        <item h="1" x="1"/>
        <item h="1" x="2"/>
        <item h="1" x="3"/>
        <item t="default"/>
      </items>
    </pivotField>
    <pivotField compact="0" numFmtId="41" showAll="0"/>
    <pivotField dataField="1" compact="0" numFmtId="41" showAll="0"/>
    <pivotField dataField="1" compact="0" numFmtId="41" showAll="0"/>
  </pivotFields>
  <rowFields count="1">
    <field x="0"/>
  </rowFields>
  <rowItems count="4">
    <i>
      <x v="2"/>
    </i>
    <i>
      <x v="4"/>
    </i>
    <i>
      <x v="11"/>
    </i>
    <i t="grand">
      <x/>
    </i>
  </rowItems>
  <colFields count="2">
    <field x="1"/>
    <field x="-2"/>
  </colFields>
  <colItems count="4">
    <i>
      <x v="4"/>
      <x/>
    </i>
    <i r="1" i="1">
      <x v="1"/>
    </i>
    <i t="grand">
      <x/>
    </i>
    <i t="grand" i="1">
      <x/>
    </i>
  </colItems>
  <pageFields count="1">
    <pageField fld="2" hier="-1"/>
  </pageFields>
  <dataFields count="2">
    <dataField name="평균 : 임대료" fld="4" subtotal="average" baseField="0" baseItem="0" numFmtId="41"/>
    <dataField name="평균 : 관리비" fld="5" subtotal="average" baseField="0" baseItem="0" numFmtId="41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9"/>
  <sheetViews>
    <sheetView workbookViewId="0"/>
  </sheetViews>
  <sheetFormatPr defaultRowHeight="17.399999999999999" x14ac:dyDescent="0.4"/>
  <cols>
    <col min="1" max="1" width="9.296875" customWidth="1"/>
  </cols>
  <sheetData>
    <row r="1" spans="1:6" x14ac:dyDescent="0.4">
      <c r="A1" t="s">
        <v>0</v>
      </c>
    </row>
    <row r="3" spans="1:6" x14ac:dyDescent="0.4">
      <c r="A3" s="1"/>
      <c r="B3" s="1"/>
      <c r="C3" s="1"/>
      <c r="D3" s="1"/>
      <c r="E3" s="1"/>
      <c r="F3" s="1"/>
    </row>
    <row r="4" spans="1:6" x14ac:dyDescent="0.4">
      <c r="A4" s="1"/>
      <c r="B4" s="1"/>
      <c r="C4" s="1"/>
      <c r="D4" s="1"/>
      <c r="E4" s="2"/>
      <c r="F4" s="1"/>
    </row>
    <row r="5" spans="1:6" x14ac:dyDescent="0.4">
      <c r="A5" s="1"/>
      <c r="B5" s="1"/>
      <c r="C5" s="1"/>
      <c r="D5" s="1"/>
      <c r="E5" s="2"/>
      <c r="F5" s="1"/>
    </row>
    <row r="6" spans="1:6" x14ac:dyDescent="0.4">
      <c r="A6" s="1"/>
      <c r="B6" s="1"/>
      <c r="C6" s="1"/>
      <c r="D6" s="1"/>
      <c r="E6" s="2"/>
      <c r="F6" s="1"/>
    </row>
    <row r="7" spans="1:6" x14ac:dyDescent="0.4">
      <c r="A7" s="1"/>
      <c r="B7" s="1"/>
      <c r="C7" s="1"/>
      <c r="D7" s="1"/>
      <c r="E7" s="2"/>
      <c r="F7" s="1"/>
    </row>
    <row r="8" spans="1:6" x14ac:dyDescent="0.4">
      <c r="A8" s="1"/>
      <c r="B8" s="1"/>
      <c r="C8" s="1"/>
      <c r="D8" s="1"/>
      <c r="E8" s="2"/>
      <c r="F8" s="1"/>
    </row>
    <row r="9" spans="1:6" x14ac:dyDescent="0.4">
      <c r="A9" s="1"/>
      <c r="B9" s="1"/>
      <c r="C9" s="1"/>
      <c r="D9" s="1"/>
      <c r="E9" s="2"/>
      <c r="F9" s="1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G15"/>
  <sheetViews>
    <sheetView workbookViewId="0"/>
  </sheetViews>
  <sheetFormatPr defaultRowHeight="17.399999999999999" x14ac:dyDescent="0.4"/>
  <cols>
    <col min="1" max="1" width="11" bestFit="1" customWidth="1"/>
    <col min="2" max="2" width="11.09765625" bestFit="1" customWidth="1"/>
  </cols>
  <sheetData>
    <row r="1" spans="1:7" x14ac:dyDescent="0.4">
      <c r="A1" t="s">
        <v>89</v>
      </c>
    </row>
    <row r="3" spans="1:7" x14ac:dyDescent="0.4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</row>
    <row r="4" spans="1:7" x14ac:dyDescent="0.4">
      <c r="A4" t="s">
        <v>97</v>
      </c>
      <c r="B4" s="10">
        <v>45509</v>
      </c>
      <c r="C4" s="1" t="s">
        <v>98</v>
      </c>
      <c r="D4" s="12">
        <v>1200</v>
      </c>
      <c r="E4" s="12">
        <v>1500</v>
      </c>
      <c r="F4" s="12">
        <v>1435</v>
      </c>
      <c r="G4" s="11">
        <f t="shared" ref="G4:G15" si="0">F4/E4</f>
        <v>0.95666666666666667</v>
      </c>
    </row>
    <row r="5" spans="1:7" x14ac:dyDescent="0.4">
      <c r="B5" s="10">
        <v>45509</v>
      </c>
      <c r="C5" s="1" t="s">
        <v>99</v>
      </c>
      <c r="D5" s="12">
        <v>1200</v>
      </c>
      <c r="E5" s="12">
        <v>1500</v>
      </c>
      <c r="F5" s="12">
        <v>1518</v>
      </c>
      <c r="G5" s="11">
        <f t="shared" si="0"/>
        <v>1.012</v>
      </c>
    </row>
    <row r="6" spans="1:7" x14ac:dyDescent="0.4">
      <c r="B6" s="10">
        <v>45509</v>
      </c>
      <c r="C6" s="1" t="s">
        <v>100</v>
      </c>
      <c r="D6" s="12">
        <v>2000</v>
      </c>
      <c r="E6" s="12">
        <v>1200</v>
      </c>
      <c r="F6" s="12">
        <v>1352</v>
      </c>
      <c r="G6" s="11">
        <f t="shared" si="0"/>
        <v>1.1266666666666667</v>
      </c>
    </row>
    <row r="7" spans="1:7" x14ac:dyDescent="0.4">
      <c r="A7" t="s">
        <v>101</v>
      </c>
      <c r="B7" s="10">
        <v>45510</v>
      </c>
      <c r="C7" s="1" t="s">
        <v>98</v>
      </c>
      <c r="D7" s="12">
        <v>2500</v>
      </c>
      <c r="E7" s="12">
        <v>1000</v>
      </c>
      <c r="F7" s="12">
        <v>1240</v>
      </c>
      <c r="G7" s="11">
        <f t="shared" si="0"/>
        <v>1.24</v>
      </c>
    </row>
    <row r="8" spans="1:7" x14ac:dyDescent="0.4">
      <c r="B8" s="10">
        <v>45510</v>
      </c>
      <c r="C8" s="1" t="s">
        <v>99</v>
      </c>
      <c r="D8" s="12">
        <v>3000</v>
      </c>
      <c r="E8" s="12">
        <v>800</v>
      </c>
      <c r="F8" s="12">
        <v>786</v>
      </c>
      <c r="G8" s="11">
        <f t="shared" si="0"/>
        <v>0.98250000000000004</v>
      </c>
    </row>
    <row r="9" spans="1:7" x14ac:dyDescent="0.4">
      <c r="B9" s="10">
        <v>45510</v>
      </c>
      <c r="C9" s="1" t="s">
        <v>100</v>
      </c>
      <c r="D9" s="12">
        <v>1800</v>
      </c>
      <c r="E9" s="12">
        <v>1400</v>
      </c>
      <c r="F9" s="12">
        <v>1385</v>
      </c>
      <c r="G9" s="11">
        <f t="shared" si="0"/>
        <v>0.98928571428571432</v>
      </c>
    </row>
    <row r="10" spans="1:7" x14ac:dyDescent="0.4">
      <c r="A10" t="s">
        <v>102</v>
      </c>
      <c r="B10" s="10">
        <v>45511</v>
      </c>
      <c r="C10" s="1" t="s">
        <v>98</v>
      </c>
      <c r="D10" s="12">
        <v>1500</v>
      </c>
      <c r="E10" s="12">
        <v>1300</v>
      </c>
      <c r="F10" s="12">
        <v>1389</v>
      </c>
      <c r="G10" s="11">
        <f t="shared" si="0"/>
        <v>1.0684615384615384</v>
      </c>
    </row>
    <row r="11" spans="1:7" x14ac:dyDescent="0.4">
      <c r="B11" s="10">
        <v>45511</v>
      </c>
      <c r="C11" s="1" t="s">
        <v>99</v>
      </c>
      <c r="D11" s="12">
        <v>1150</v>
      </c>
      <c r="E11" s="12">
        <v>1600</v>
      </c>
      <c r="F11" s="12">
        <v>1579</v>
      </c>
      <c r="G11" s="11">
        <f t="shared" si="0"/>
        <v>0.98687499999999995</v>
      </c>
    </row>
    <row r="12" spans="1:7" x14ac:dyDescent="0.4">
      <c r="B12" s="10">
        <v>45511</v>
      </c>
      <c r="C12" s="1" t="s">
        <v>100</v>
      </c>
      <c r="D12" s="12">
        <v>1000</v>
      </c>
      <c r="E12" s="12">
        <v>2000</v>
      </c>
      <c r="F12" s="12">
        <v>2168</v>
      </c>
      <c r="G12" s="11">
        <f t="shared" si="0"/>
        <v>1.0840000000000001</v>
      </c>
    </row>
    <row r="13" spans="1:7" x14ac:dyDescent="0.4">
      <c r="A13" t="s">
        <v>103</v>
      </c>
      <c r="B13" s="10">
        <v>45512</v>
      </c>
      <c r="C13" s="1" t="s">
        <v>98</v>
      </c>
      <c r="D13" s="12">
        <v>950</v>
      </c>
      <c r="E13" s="12">
        <v>2500</v>
      </c>
      <c r="F13" s="12">
        <v>2579</v>
      </c>
      <c r="G13" s="11">
        <f t="shared" si="0"/>
        <v>1.0316000000000001</v>
      </c>
    </row>
    <row r="14" spans="1:7" x14ac:dyDescent="0.4">
      <c r="B14" s="10">
        <v>45512</v>
      </c>
      <c r="C14" s="1" t="s">
        <v>99</v>
      </c>
      <c r="D14" s="12">
        <v>1100</v>
      </c>
      <c r="E14" s="12">
        <v>1600</v>
      </c>
      <c r="F14" s="12">
        <v>1589</v>
      </c>
      <c r="G14" s="11">
        <f t="shared" si="0"/>
        <v>0.99312500000000004</v>
      </c>
    </row>
    <row r="15" spans="1:7" x14ac:dyDescent="0.4">
      <c r="B15" s="10">
        <v>45512</v>
      </c>
      <c r="C15" s="1" t="s">
        <v>100</v>
      </c>
      <c r="D15" s="12">
        <v>3200</v>
      </c>
      <c r="E15" s="12">
        <v>800</v>
      </c>
      <c r="F15" s="12">
        <v>872</v>
      </c>
      <c r="G15" s="11">
        <f t="shared" si="0"/>
        <v>1.0900000000000001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B2:B14"/>
  <sheetViews>
    <sheetView workbookViewId="0"/>
  </sheetViews>
  <sheetFormatPr defaultRowHeight="17.399999999999999" x14ac:dyDescent="0.4"/>
  <cols>
    <col min="1" max="1" width="3.59765625" customWidth="1"/>
  </cols>
  <sheetData>
    <row r="2" spans="2:2" x14ac:dyDescent="0.4">
      <c r="B2" t="s">
        <v>185</v>
      </c>
    </row>
    <row r="4" spans="2:2" x14ac:dyDescent="0.4">
      <c r="B4" t="s">
        <v>186</v>
      </c>
    </row>
    <row r="5" spans="2:2" x14ac:dyDescent="0.4">
      <c r="B5" t="s">
        <v>187</v>
      </c>
    </row>
    <row r="6" spans="2:2" x14ac:dyDescent="0.4">
      <c r="B6" t="s">
        <v>188</v>
      </c>
    </row>
    <row r="7" spans="2:2" x14ac:dyDescent="0.4">
      <c r="B7" t="s">
        <v>189</v>
      </c>
    </row>
    <row r="8" spans="2:2" x14ac:dyDescent="0.4">
      <c r="B8" t="s">
        <v>190</v>
      </c>
    </row>
    <row r="9" spans="2:2" x14ac:dyDescent="0.4">
      <c r="B9" t="s">
        <v>191</v>
      </c>
    </row>
    <row r="10" spans="2:2" x14ac:dyDescent="0.4">
      <c r="B10" t="s">
        <v>192</v>
      </c>
    </row>
    <row r="11" spans="2:2" x14ac:dyDescent="0.4">
      <c r="B11" t="s">
        <v>193</v>
      </c>
    </row>
    <row r="12" spans="2:2" x14ac:dyDescent="0.4">
      <c r="B12" t="s">
        <v>194</v>
      </c>
    </row>
    <row r="13" spans="2:2" x14ac:dyDescent="0.4">
      <c r="B13" t="s">
        <v>195</v>
      </c>
    </row>
    <row r="14" spans="2:2" x14ac:dyDescent="0.4">
      <c r="B14" t="s">
        <v>196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O39"/>
  <sheetViews>
    <sheetView topLeftCell="A7" workbookViewId="0">
      <selection activeCell="I34" sqref="I34"/>
    </sheetView>
  </sheetViews>
  <sheetFormatPr defaultRowHeight="17.399999999999999" x14ac:dyDescent="0.4"/>
  <cols>
    <col min="1" max="1" width="10.09765625" customWidth="1"/>
    <col min="4" max="4" width="9.796875" bestFit="1" customWidth="1"/>
    <col min="9" max="9" width="10.59765625" bestFit="1" customWidth="1"/>
    <col min="10" max="10" width="8.69921875" customWidth="1"/>
    <col min="12" max="12" width="10.3984375" bestFit="1" customWidth="1"/>
  </cols>
  <sheetData>
    <row r="1" spans="1:11" x14ac:dyDescent="0.4">
      <c r="A1" s="3" t="s">
        <v>1</v>
      </c>
      <c r="B1" s="5" t="s">
        <v>2</v>
      </c>
      <c r="G1" s="4" t="s">
        <v>3</v>
      </c>
      <c r="H1" s="5" t="s">
        <v>4</v>
      </c>
    </row>
    <row r="2" spans="1:11" x14ac:dyDescent="0.4">
      <c r="A2" s="6" t="s">
        <v>5</v>
      </c>
      <c r="B2" s="6" t="s">
        <v>6</v>
      </c>
      <c r="C2" s="6" t="s">
        <v>7</v>
      </c>
      <c r="D2" s="6" t="s">
        <v>8</v>
      </c>
      <c r="E2" s="7" t="s">
        <v>9</v>
      </c>
      <c r="G2" s="6" t="s">
        <v>10</v>
      </c>
      <c r="H2" s="6" t="s">
        <v>11</v>
      </c>
      <c r="I2" s="6" t="s">
        <v>12</v>
      </c>
      <c r="J2" s="6" t="s">
        <v>13</v>
      </c>
      <c r="K2" s="7" t="s">
        <v>14</v>
      </c>
    </row>
    <row r="3" spans="1:11" x14ac:dyDescent="0.4">
      <c r="A3" s="6" t="s">
        <v>15</v>
      </c>
      <c r="B3" s="6" t="s">
        <v>16</v>
      </c>
      <c r="C3" s="6">
        <v>1.82</v>
      </c>
      <c r="D3" s="6">
        <v>91</v>
      </c>
      <c r="E3" s="6" t="str">
        <f>IF(D3/POWER(C3,2)&lt;20,"저체중",IF(D3/POWER(C3,2)&lt;25,"정상","비만"))</f>
        <v>비만</v>
      </c>
      <c r="G3" s="6">
        <v>125001</v>
      </c>
      <c r="H3" s="6">
        <v>49</v>
      </c>
      <c r="I3" s="6">
        <v>60</v>
      </c>
      <c r="J3" s="6">
        <v>55</v>
      </c>
      <c r="K3" s="6"/>
    </row>
    <row r="4" spans="1:11" x14ac:dyDescent="0.4">
      <c r="A4" s="6" t="s">
        <v>17</v>
      </c>
      <c r="B4" s="6" t="s">
        <v>18</v>
      </c>
      <c r="C4" s="6">
        <v>1.88</v>
      </c>
      <c r="D4" s="6">
        <v>78</v>
      </c>
      <c r="E4" s="6" t="str">
        <f t="shared" ref="E4:E12" si="0">IF(D4/POWER(C4,2)&lt;20,"저체중",IF(D4/POWER(C4,2)&lt;25,"정상","비만"))</f>
        <v>정상</v>
      </c>
      <c r="G4" s="6">
        <v>125002</v>
      </c>
      <c r="H4" s="6">
        <v>85</v>
      </c>
      <c r="I4" s="6">
        <v>76</v>
      </c>
      <c r="J4" s="6">
        <v>58</v>
      </c>
      <c r="K4" s="6"/>
    </row>
    <row r="5" spans="1:11" x14ac:dyDescent="0.4">
      <c r="A5" s="6" t="s">
        <v>19</v>
      </c>
      <c r="B5" s="6" t="s">
        <v>20</v>
      </c>
      <c r="C5" s="6">
        <v>1.74</v>
      </c>
      <c r="D5" s="6">
        <v>73</v>
      </c>
      <c r="E5" s="6" t="str">
        <f t="shared" si="0"/>
        <v>정상</v>
      </c>
      <c r="G5" s="6">
        <v>125003</v>
      </c>
      <c r="H5" s="6">
        <v>83</v>
      </c>
      <c r="I5" s="6">
        <v>81</v>
      </c>
      <c r="J5" s="6">
        <v>82</v>
      </c>
      <c r="K5" s="6"/>
    </row>
    <row r="6" spans="1:11" x14ac:dyDescent="0.4">
      <c r="A6" s="6" t="s">
        <v>21</v>
      </c>
      <c r="B6" s="6" t="s">
        <v>22</v>
      </c>
      <c r="C6" s="6">
        <v>1.71</v>
      </c>
      <c r="D6" s="6">
        <v>92</v>
      </c>
      <c r="E6" s="6" t="str">
        <f t="shared" si="0"/>
        <v>비만</v>
      </c>
      <c r="G6" s="6">
        <v>125004</v>
      </c>
      <c r="H6" s="6">
        <v>94</v>
      </c>
      <c r="I6" s="6">
        <v>92</v>
      </c>
      <c r="J6" s="6">
        <v>94</v>
      </c>
      <c r="K6" s="6"/>
    </row>
    <row r="7" spans="1:11" x14ac:dyDescent="0.4">
      <c r="A7" s="6" t="s">
        <v>23</v>
      </c>
      <c r="B7" s="6" t="s">
        <v>24</v>
      </c>
      <c r="C7" s="6">
        <v>1.64</v>
      </c>
      <c r="D7" s="6">
        <v>87</v>
      </c>
      <c r="E7" s="6" t="str">
        <f t="shared" si="0"/>
        <v>비만</v>
      </c>
      <c r="G7" s="6">
        <v>125005</v>
      </c>
      <c r="H7" s="6">
        <v>87</v>
      </c>
      <c r="I7" s="6">
        <v>90</v>
      </c>
      <c r="J7" s="6">
        <v>91</v>
      </c>
      <c r="K7" s="6"/>
    </row>
    <row r="8" spans="1:11" x14ac:dyDescent="0.4">
      <c r="A8" s="6" t="s">
        <v>25</v>
      </c>
      <c r="B8" s="6" t="s">
        <v>26</v>
      </c>
      <c r="C8" s="6">
        <v>1.58</v>
      </c>
      <c r="D8" s="6">
        <v>57</v>
      </c>
      <c r="E8" s="6" t="str">
        <f t="shared" si="0"/>
        <v>정상</v>
      </c>
      <c r="G8" s="6">
        <v>125006</v>
      </c>
      <c r="H8" s="6">
        <v>64</v>
      </c>
      <c r="I8" s="6">
        <v>70</v>
      </c>
      <c r="J8" s="6">
        <v>65</v>
      </c>
      <c r="K8" s="6"/>
    </row>
    <row r="9" spans="1:11" x14ac:dyDescent="0.4">
      <c r="A9" s="6" t="s">
        <v>25</v>
      </c>
      <c r="B9" s="6" t="s">
        <v>27</v>
      </c>
      <c r="C9" s="6">
        <v>1.7</v>
      </c>
      <c r="D9" s="6">
        <v>66</v>
      </c>
      <c r="E9" s="6" t="str">
        <f t="shared" si="0"/>
        <v>정상</v>
      </c>
      <c r="G9" s="6">
        <v>125007</v>
      </c>
      <c r="H9" s="6">
        <v>92</v>
      </c>
      <c r="I9" s="6">
        <v>90</v>
      </c>
      <c r="J9" s="6">
        <v>69</v>
      </c>
      <c r="K9" s="6"/>
    </row>
    <row r="10" spans="1:11" x14ac:dyDescent="0.4">
      <c r="A10" s="6" t="s">
        <v>28</v>
      </c>
      <c r="B10" s="6" t="s">
        <v>29</v>
      </c>
      <c r="C10" s="6">
        <v>1.66</v>
      </c>
      <c r="D10" s="6">
        <v>56</v>
      </c>
      <c r="E10" s="6" t="str">
        <f t="shared" si="0"/>
        <v>정상</v>
      </c>
      <c r="G10" s="6">
        <v>125008</v>
      </c>
      <c r="H10" s="6">
        <v>86</v>
      </c>
      <c r="I10" s="6">
        <v>83</v>
      </c>
      <c r="J10" s="6">
        <v>79</v>
      </c>
      <c r="K10" s="6"/>
    </row>
    <row r="11" spans="1:11" x14ac:dyDescent="0.4">
      <c r="A11" s="6" t="s">
        <v>30</v>
      </c>
      <c r="B11" s="6" t="s">
        <v>31</v>
      </c>
      <c r="C11" s="6">
        <v>1.59</v>
      </c>
      <c r="D11" s="6">
        <v>62</v>
      </c>
      <c r="E11" s="6" t="str">
        <f t="shared" si="0"/>
        <v>정상</v>
      </c>
      <c r="G11" s="6">
        <v>125009</v>
      </c>
      <c r="H11" s="6">
        <v>76</v>
      </c>
      <c r="I11" s="6">
        <v>73</v>
      </c>
      <c r="J11" s="6">
        <v>70</v>
      </c>
      <c r="K11" s="6"/>
    </row>
    <row r="12" spans="1:11" x14ac:dyDescent="0.4">
      <c r="A12" s="6" t="s">
        <v>30</v>
      </c>
      <c r="B12" s="6" t="s">
        <v>32</v>
      </c>
      <c r="C12" s="6">
        <v>1.61</v>
      </c>
      <c r="D12" s="6">
        <v>49</v>
      </c>
      <c r="E12" s="6" t="str">
        <f t="shared" si="0"/>
        <v>저체중</v>
      </c>
      <c r="G12" s="6">
        <v>125010</v>
      </c>
      <c r="H12" s="6">
        <v>57</v>
      </c>
      <c r="I12" s="6">
        <v>64</v>
      </c>
      <c r="J12" s="6">
        <v>75</v>
      </c>
      <c r="K12" s="6"/>
    </row>
    <row r="14" spans="1:11" x14ac:dyDescent="0.4">
      <c r="A14" s="4" t="s">
        <v>33</v>
      </c>
      <c r="B14" s="5" t="s">
        <v>34</v>
      </c>
      <c r="G14" s="4" t="s">
        <v>35</v>
      </c>
      <c r="H14" s="5" t="s">
        <v>36</v>
      </c>
    </row>
    <row r="15" spans="1:11" x14ac:dyDescent="0.4">
      <c r="A15" s="6" t="s">
        <v>37</v>
      </c>
      <c r="B15" s="6" t="s">
        <v>38</v>
      </c>
      <c r="C15" s="6" t="s">
        <v>39</v>
      </c>
      <c r="D15" s="6" t="s">
        <v>40</v>
      </c>
      <c r="E15" s="6" t="s">
        <v>41</v>
      </c>
      <c r="G15" s="6" t="s">
        <v>42</v>
      </c>
      <c r="H15" s="6" t="s">
        <v>43</v>
      </c>
      <c r="I15" s="6" t="s">
        <v>44</v>
      </c>
      <c r="J15" s="7" t="s">
        <v>45</v>
      </c>
    </row>
    <row r="16" spans="1:11" x14ac:dyDescent="0.4">
      <c r="A16" s="6" t="s">
        <v>46</v>
      </c>
      <c r="B16" s="6" t="s">
        <v>47</v>
      </c>
      <c r="C16" s="6">
        <v>65</v>
      </c>
      <c r="D16" s="6">
        <v>59</v>
      </c>
      <c r="E16" s="6">
        <v>124</v>
      </c>
      <c r="G16" s="6" t="s">
        <v>48</v>
      </c>
      <c r="H16" s="6" t="s">
        <v>49</v>
      </c>
      <c r="I16" s="8">
        <v>1760000</v>
      </c>
      <c r="J16" s="8">
        <f>I16*INDEX($M$25:$O$26,2,MATCH(LEFT(H16,2),$M$25:$O$25,0))</f>
        <v>2112</v>
      </c>
    </row>
    <row r="17" spans="1:15" x14ac:dyDescent="0.4">
      <c r="A17" s="6" t="s">
        <v>50</v>
      </c>
      <c r="B17" s="6" t="s">
        <v>47</v>
      </c>
      <c r="C17" s="6">
        <v>31</v>
      </c>
      <c r="D17" s="6">
        <v>28</v>
      </c>
      <c r="E17" s="6">
        <v>672</v>
      </c>
      <c r="G17" s="6" t="s">
        <v>51</v>
      </c>
      <c r="H17" s="6" t="s">
        <v>52</v>
      </c>
      <c r="I17" s="8">
        <v>4230000</v>
      </c>
      <c r="J17" s="8">
        <f t="shared" ref="J17:J26" si="1">I17*INDEX($M$25:$O$26,2,MATCH(LEFT(H17,2),$M$25:$O$25,0))</f>
        <v>7191</v>
      </c>
    </row>
    <row r="18" spans="1:15" x14ac:dyDescent="0.4">
      <c r="A18" s="6" t="s">
        <v>53</v>
      </c>
      <c r="B18" s="6" t="s">
        <v>47</v>
      </c>
      <c r="C18" s="6">
        <v>55</v>
      </c>
      <c r="D18" s="6">
        <v>65</v>
      </c>
      <c r="E18" s="6">
        <v>120</v>
      </c>
      <c r="G18" s="6" t="s">
        <v>54</v>
      </c>
      <c r="H18" s="6" t="s">
        <v>52</v>
      </c>
      <c r="I18" s="8">
        <v>8450000</v>
      </c>
      <c r="J18" s="8">
        <f t="shared" si="1"/>
        <v>14365</v>
      </c>
    </row>
    <row r="19" spans="1:15" x14ac:dyDescent="0.4">
      <c r="A19" s="6" t="s">
        <v>55</v>
      </c>
      <c r="B19" s="6" t="s">
        <v>56</v>
      </c>
      <c r="C19" s="6">
        <v>38</v>
      </c>
      <c r="D19" s="6">
        <v>42</v>
      </c>
      <c r="E19" s="6">
        <v>80</v>
      </c>
      <c r="G19" s="6" t="s">
        <v>57</v>
      </c>
      <c r="H19" s="6" t="s">
        <v>58</v>
      </c>
      <c r="I19" s="8">
        <v>2820000</v>
      </c>
      <c r="J19" s="8">
        <f t="shared" si="1"/>
        <v>5922</v>
      </c>
    </row>
    <row r="20" spans="1:15" x14ac:dyDescent="0.4">
      <c r="A20" s="6" t="s">
        <v>59</v>
      </c>
      <c r="B20" s="6" t="s">
        <v>47</v>
      </c>
      <c r="C20" s="6">
        <v>82</v>
      </c>
      <c r="D20" s="6">
        <v>90</v>
      </c>
      <c r="E20" s="6">
        <v>172</v>
      </c>
      <c r="G20" s="6" t="s">
        <v>60</v>
      </c>
      <c r="H20" s="6" t="s">
        <v>49</v>
      </c>
      <c r="I20" s="8">
        <v>3880000</v>
      </c>
      <c r="J20" s="8">
        <f t="shared" si="1"/>
        <v>4656</v>
      </c>
    </row>
    <row r="21" spans="1:15" x14ac:dyDescent="0.4">
      <c r="A21" s="6" t="s">
        <v>61</v>
      </c>
      <c r="B21" s="6" t="s">
        <v>56</v>
      </c>
      <c r="C21" s="6">
        <v>64</v>
      </c>
      <c r="D21" s="6">
        <v>68</v>
      </c>
      <c r="E21" s="6">
        <v>132</v>
      </c>
      <c r="G21" s="6" t="s">
        <v>62</v>
      </c>
      <c r="H21" s="6" t="s">
        <v>58</v>
      </c>
      <c r="I21" s="8">
        <v>7750000</v>
      </c>
      <c r="J21" s="8">
        <f t="shared" si="1"/>
        <v>16274.999999999998</v>
      </c>
    </row>
    <row r="22" spans="1:15" x14ac:dyDescent="0.4">
      <c r="A22" s="6" t="s">
        <v>63</v>
      </c>
      <c r="B22" s="6" t="s">
        <v>47</v>
      </c>
      <c r="C22" s="6">
        <v>48</v>
      </c>
      <c r="D22" s="6">
        <v>40</v>
      </c>
      <c r="E22" s="6">
        <v>88</v>
      </c>
      <c r="G22" s="6" t="s">
        <v>64</v>
      </c>
      <c r="H22" s="6" t="s">
        <v>52</v>
      </c>
      <c r="I22" s="8">
        <v>5640000</v>
      </c>
      <c r="J22" s="8">
        <f t="shared" si="1"/>
        <v>9588</v>
      </c>
    </row>
    <row r="23" spans="1:15" x14ac:dyDescent="0.4">
      <c r="A23" s="6" t="s">
        <v>65</v>
      </c>
      <c r="B23" s="6" t="s">
        <v>56</v>
      </c>
      <c r="C23" s="6">
        <v>38</v>
      </c>
      <c r="D23" s="6">
        <v>42</v>
      </c>
      <c r="E23" s="6">
        <v>80</v>
      </c>
      <c r="G23" s="6" t="s">
        <v>66</v>
      </c>
      <c r="H23" s="6" t="s">
        <v>49</v>
      </c>
      <c r="I23" s="8">
        <v>9510000</v>
      </c>
      <c r="J23" s="8">
        <f t="shared" si="1"/>
        <v>11411.999999999998</v>
      </c>
    </row>
    <row r="24" spans="1:15" x14ac:dyDescent="0.4">
      <c r="A24" s="6" t="s">
        <v>67</v>
      </c>
      <c r="B24" s="6" t="s">
        <v>56</v>
      </c>
      <c r="C24" s="6">
        <v>75</v>
      </c>
      <c r="D24" s="6">
        <v>70</v>
      </c>
      <c r="E24" s="6">
        <v>145</v>
      </c>
      <c r="G24" s="6" t="s">
        <v>68</v>
      </c>
      <c r="H24" s="6" t="s">
        <v>49</v>
      </c>
      <c r="I24" s="8">
        <v>8450000</v>
      </c>
      <c r="J24" s="8">
        <f t="shared" si="1"/>
        <v>10140</v>
      </c>
      <c r="L24" t="s">
        <v>77</v>
      </c>
    </row>
    <row r="25" spans="1:15" x14ac:dyDescent="0.4">
      <c r="A25" s="6" t="s">
        <v>69</v>
      </c>
      <c r="B25" s="6" t="s">
        <v>47</v>
      </c>
      <c r="C25" s="6">
        <v>38</v>
      </c>
      <c r="D25" s="6">
        <v>32</v>
      </c>
      <c r="E25" s="6">
        <v>70</v>
      </c>
      <c r="G25" s="6" t="s">
        <v>70</v>
      </c>
      <c r="H25" s="6" t="s">
        <v>58</v>
      </c>
      <c r="I25" s="8">
        <v>6340000</v>
      </c>
      <c r="J25" s="8">
        <f t="shared" si="1"/>
        <v>13314</v>
      </c>
      <c r="L25" s="6" t="s">
        <v>43</v>
      </c>
      <c r="M25" s="6" t="s">
        <v>73</v>
      </c>
      <c r="N25" s="6" t="s">
        <v>74</v>
      </c>
      <c r="O25" s="6" t="s">
        <v>75</v>
      </c>
    </row>
    <row r="26" spans="1:15" x14ac:dyDescent="0.4">
      <c r="A26" s="16" t="s">
        <v>71</v>
      </c>
      <c r="B26" s="17"/>
      <c r="C26" s="17"/>
      <c r="D26" s="18"/>
      <c r="E26" s="6"/>
      <c r="G26" s="6" t="s">
        <v>72</v>
      </c>
      <c r="H26" s="6" t="s">
        <v>58</v>
      </c>
      <c r="I26" s="8">
        <v>3170000</v>
      </c>
      <c r="J26" s="8">
        <f t="shared" si="1"/>
        <v>6657</v>
      </c>
      <c r="L26" s="6" t="s">
        <v>76</v>
      </c>
      <c r="M26" s="9">
        <v>1.1999999999999999E-3</v>
      </c>
      <c r="N26" s="9">
        <v>1.6999999999999999E-3</v>
      </c>
      <c r="O26" s="9">
        <v>2.0999999999999999E-3</v>
      </c>
    </row>
    <row r="28" spans="1:15" x14ac:dyDescent="0.4">
      <c r="A28" s="4" t="s">
        <v>78</v>
      </c>
      <c r="B28" s="5" t="s">
        <v>197</v>
      </c>
    </row>
    <row r="29" spans="1:15" x14ac:dyDescent="0.4">
      <c r="A29" s="6" t="s">
        <v>198</v>
      </c>
      <c r="B29" s="6" t="s">
        <v>199</v>
      </c>
      <c r="C29" s="6" t="s">
        <v>38</v>
      </c>
      <c r="D29" s="19" t="s">
        <v>200</v>
      </c>
      <c r="E29" s="19"/>
    </row>
    <row r="30" spans="1:15" x14ac:dyDescent="0.4">
      <c r="A30" s="6" t="s">
        <v>201</v>
      </c>
      <c r="B30" s="6" t="s">
        <v>79</v>
      </c>
      <c r="C30" s="6" t="s">
        <v>47</v>
      </c>
      <c r="D30" s="15" t="str">
        <f>LEFT(A30,4)&amp;"년-"&amp;VLOOKUP(MID(A30,6,1)*1,$G$37:$H$39,2,FALSE)</f>
        <v>2021년-실버</v>
      </c>
      <c r="E30" s="15"/>
    </row>
    <row r="31" spans="1:15" x14ac:dyDescent="0.4">
      <c r="A31" s="6" t="s">
        <v>202</v>
      </c>
      <c r="B31" s="6" t="s">
        <v>80</v>
      </c>
      <c r="C31" s="6" t="s">
        <v>56</v>
      </c>
      <c r="D31" s="15" t="str">
        <f t="shared" ref="D31:D39" si="2">LEFT(A31,4)&amp;"년-"&amp;VLOOKUP(MID(A31,6,1)*1,$G$37:$H$39,2,FALSE)</f>
        <v>2019년-골드</v>
      </c>
      <c r="E31" s="15"/>
    </row>
    <row r="32" spans="1:15" x14ac:dyDescent="0.4">
      <c r="A32" s="6" t="s">
        <v>203</v>
      </c>
      <c r="B32" s="6" t="s">
        <v>81</v>
      </c>
      <c r="C32" s="6" t="s">
        <v>47</v>
      </c>
      <c r="D32" s="15" t="str">
        <f t="shared" si="2"/>
        <v>2023년-브론즈</v>
      </c>
      <c r="E32" s="15"/>
    </row>
    <row r="33" spans="1:8" x14ac:dyDescent="0.4">
      <c r="A33" s="6" t="s">
        <v>204</v>
      </c>
      <c r="B33" s="6" t="s">
        <v>82</v>
      </c>
      <c r="C33" s="6" t="s">
        <v>56</v>
      </c>
      <c r="D33" s="15" t="str">
        <f t="shared" si="2"/>
        <v>2020년-실버</v>
      </c>
      <c r="E33" s="15"/>
    </row>
    <row r="34" spans="1:8" x14ac:dyDescent="0.4">
      <c r="A34" s="6" t="s">
        <v>205</v>
      </c>
      <c r="B34" s="6" t="s">
        <v>83</v>
      </c>
      <c r="C34" s="6" t="s">
        <v>56</v>
      </c>
      <c r="D34" s="15" t="str">
        <f t="shared" si="2"/>
        <v>2024년-브론즈</v>
      </c>
      <c r="E34" s="15"/>
    </row>
    <row r="35" spans="1:8" x14ac:dyDescent="0.4">
      <c r="A35" s="6" t="s">
        <v>206</v>
      </c>
      <c r="B35" s="6" t="s">
        <v>84</v>
      </c>
      <c r="C35" s="6" t="s">
        <v>56</v>
      </c>
      <c r="D35" s="15" t="str">
        <f t="shared" si="2"/>
        <v>2018년-골드</v>
      </c>
      <c r="E35" s="15"/>
      <c r="G35" s="20" t="s">
        <v>207</v>
      </c>
      <c r="H35" s="20"/>
    </row>
    <row r="36" spans="1:8" x14ac:dyDescent="0.4">
      <c r="A36" s="6" t="s">
        <v>208</v>
      </c>
      <c r="B36" s="6" t="s">
        <v>85</v>
      </c>
      <c r="C36" s="6" t="s">
        <v>47</v>
      </c>
      <c r="D36" s="15" t="str">
        <f t="shared" si="2"/>
        <v>2022년-실버</v>
      </c>
      <c r="E36" s="15"/>
      <c r="G36" s="6" t="s">
        <v>209</v>
      </c>
      <c r="H36" s="6" t="s">
        <v>210</v>
      </c>
    </row>
    <row r="37" spans="1:8" x14ac:dyDescent="0.4">
      <c r="A37" s="6" t="s">
        <v>211</v>
      </c>
      <c r="B37" s="6" t="s">
        <v>86</v>
      </c>
      <c r="C37" s="6" t="s">
        <v>47</v>
      </c>
      <c r="D37" s="15" t="str">
        <f t="shared" si="2"/>
        <v>2021년-브론즈</v>
      </c>
      <c r="E37" s="15"/>
      <c r="G37" s="6">
        <v>5</v>
      </c>
      <c r="H37" s="6" t="s">
        <v>212</v>
      </c>
    </row>
    <row r="38" spans="1:8" x14ac:dyDescent="0.4">
      <c r="A38" s="6" t="s">
        <v>213</v>
      </c>
      <c r="B38" s="6" t="s">
        <v>87</v>
      </c>
      <c r="C38" s="6" t="s">
        <v>56</v>
      </c>
      <c r="D38" s="15" t="str">
        <f t="shared" si="2"/>
        <v>2023년-골드</v>
      </c>
      <c r="E38" s="15"/>
      <c r="G38" s="6">
        <v>7</v>
      </c>
      <c r="H38" s="6" t="s">
        <v>214</v>
      </c>
    </row>
    <row r="39" spans="1:8" x14ac:dyDescent="0.4">
      <c r="A39" s="6" t="s">
        <v>215</v>
      </c>
      <c r="B39" s="6" t="s">
        <v>88</v>
      </c>
      <c r="C39" s="6" t="s">
        <v>47</v>
      </c>
      <c r="D39" s="15" t="str">
        <f t="shared" si="2"/>
        <v>2020년-브론즈</v>
      </c>
      <c r="E39" s="15"/>
      <c r="G39" s="6">
        <v>3</v>
      </c>
      <c r="H39" s="6" t="s">
        <v>216</v>
      </c>
    </row>
  </sheetData>
  <mergeCells count="13">
    <mergeCell ref="D39:E39"/>
    <mergeCell ref="D35:E35"/>
    <mergeCell ref="G35:H35"/>
    <mergeCell ref="D36:E36"/>
    <mergeCell ref="D37:E37"/>
    <mergeCell ref="D38:E38"/>
    <mergeCell ref="D33:E33"/>
    <mergeCell ref="D34:E34"/>
    <mergeCell ref="A26:D26"/>
    <mergeCell ref="D29:E29"/>
    <mergeCell ref="D30:E30"/>
    <mergeCell ref="D31:E31"/>
    <mergeCell ref="D32:E3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H20"/>
  <sheetViews>
    <sheetView workbookViewId="0">
      <selection sqref="A1:H1"/>
    </sheetView>
  </sheetViews>
  <sheetFormatPr defaultRowHeight="17.399999999999999" x14ac:dyDescent="0.4"/>
  <sheetData>
    <row r="1" spans="1:8" ht="21" x14ac:dyDescent="0.4">
      <c r="A1" s="21" t="s">
        <v>104</v>
      </c>
      <c r="B1" s="21"/>
      <c r="C1" s="21"/>
      <c r="D1" s="21"/>
      <c r="E1" s="21"/>
      <c r="F1" s="21"/>
      <c r="G1" s="21"/>
      <c r="H1" s="21"/>
    </row>
    <row r="3" spans="1:8" x14ac:dyDescent="0.4">
      <c r="A3" s="6" t="s">
        <v>105</v>
      </c>
      <c r="B3" s="6" t="s">
        <v>38</v>
      </c>
      <c r="C3" s="6" t="s">
        <v>106</v>
      </c>
      <c r="D3" s="6" t="s">
        <v>107</v>
      </c>
      <c r="E3" s="6" t="s">
        <v>108</v>
      </c>
      <c r="F3" s="6" t="s">
        <v>109</v>
      </c>
      <c r="G3" s="6" t="s">
        <v>110</v>
      </c>
      <c r="H3" s="6" t="s">
        <v>111</v>
      </c>
    </row>
    <row r="4" spans="1:8" x14ac:dyDescent="0.4">
      <c r="A4" s="6" t="s">
        <v>112</v>
      </c>
      <c r="B4" s="6" t="s">
        <v>47</v>
      </c>
      <c r="C4" s="6">
        <v>80</v>
      </c>
      <c r="D4" s="6">
        <v>83</v>
      </c>
      <c r="E4" s="6">
        <v>79</v>
      </c>
      <c r="F4" s="6">
        <v>82</v>
      </c>
      <c r="G4" s="6">
        <v>81</v>
      </c>
      <c r="H4" s="6">
        <f t="shared" ref="H4:H20" si="0">SUM(C4:G4)</f>
        <v>405</v>
      </c>
    </row>
    <row r="5" spans="1:8" x14ac:dyDescent="0.4">
      <c r="A5" s="6" t="s">
        <v>113</v>
      </c>
      <c r="B5" s="6" t="s">
        <v>56</v>
      </c>
      <c r="C5" s="6">
        <v>94</v>
      </c>
      <c r="D5" s="6">
        <v>97</v>
      </c>
      <c r="E5" s="6">
        <v>91</v>
      </c>
      <c r="F5" s="6">
        <v>92</v>
      </c>
      <c r="G5" s="6">
        <v>95</v>
      </c>
      <c r="H5" s="6">
        <f t="shared" si="0"/>
        <v>469</v>
      </c>
    </row>
    <row r="6" spans="1:8" x14ac:dyDescent="0.4">
      <c r="A6" s="6" t="s">
        <v>114</v>
      </c>
      <c r="B6" s="6" t="s">
        <v>47</v>
      </c>
      <c r="C6" s="6">
        <v>85</v>
      </c>
      <c r="D6" s="6">
        <v>88</v>
      </c>
      <c r="E6" s="6">
        <v>84</v>
      </c>
      <c r="F6" s="6">
        <v>87</v>
      </c>
      <c r="G6" s="6">
        <v>86</v>
      </c>
      <c r="H6" s="6">
        <f t="shared" si="0"/>
        <v>430</v>
      </c>
    </row>
    <row r="7" spans="1:8" x14ac:dyDescent="0.4">
      <c r="A7" s="6" t="s">
        <v>115</v>
      </c>
      <c r="B7" s="6" t="s">
        <v>47</v>
      </c>
      <c r="C7" s="6">
        <v>76</v>
      </c>
      <c r="D7" s="6">
        <v>80</v>
      </c>
      <c r="E7" s="6">
        <v>75</v>
      </c>
      <c r="F7" s="6">
        <v>78</v>
      </c>
      <c r="G7" s="6">
        <v>77</v>
      </c>
      <c r="H7" s="6">
        <f t="shared" si="0"/>
        <v>386</v>
      </c>
    </row>
    <row r="8" spans="1:8" x14ac:dyDescent="0.4">
      <c r="A8" s="6" t="s">
        <v>116</v>
      </c>
      <c r="B8" s="6" t="s">
        <v>56</v>
      </c>
      <c r="C8" s="6">
        <v>68</v>
      </c>
      <c r="D8" s="6">
        <v>71</v>
      </c>
      <c r="E8" s="6">
        <v>67</v>
      </c>
      <c r="F8" s="6">
        <v>70</v>
      </c>
      <c r="G8" s="6">
        <v>69</v>
      </c>
      <c r="H8" s="6">
        <f t="shared" si="0"/>
        <v>345</v>
      </c>
    </row>
    <row r="9" spans="1:8" x14ac:dyDescent="0.4">
      <c r="A9" s="6" t="s">
        <v>117</v>
      </c>
      <c r="B9" s="6" t="s">
        <v>56</v>
      </c>
      <c r="C9" s="6">
        <v>91</v>
      </c>
      <c r="D9" s="6">
        <v>92</v>
      </c>
      <c r="E9" s="6">
        <v>90</v>
      </c>
      <c r="F9" s="6">
        <v>92</v>
      </c>
      <c r="G9" s="6">
        <v>92</v>
      </c>
      <c r="H9" s="6">
        <f t="shared" si="0"/>
        <v>457</v>
      </c>
    </row>
    <row r="10" spans="1:8" x14ac:dyDescent="0.4">
      <c r="A10" s="6" t="s">
        <v>118</v>
      </c>
      <c r="B10" s="6" t="s">
        <v>47</v>
      </c>
      <c r="C10" s="6">
        <v>48</v>
      </c>
      <c r="D10" s="6">
        <v>51</v>
      </c>
      <c r="E10" s="6">
        <v>47</v>
      </c>
      <c r="F10" s="6">
        <v>50</v>
      </c>
      <c r="G10" s="6">
        <v>49</v>
      </c>
      <c r="H10" s="6">
        <f t="shared" si="0"/>
        <v>245</v>
      </c>
    </row>
    <row r="11" spans="1:8" x14ac:dyDescent="0.4">
      <c r="A11" s="6" t="s">
        <v>119</v>
      </c>
      <c r="B11" s="6" t="s">
        <v>56</v>
      </c>
      <c r="C11" s="6">
        <v>76</v>
      </c>
      <c r="D11" s="6">
        <v>67</v>
      </c>
      <c r="E11" s="6">
        <v>75</v>
      </c>
      <c r="F11" s="6">
        <v>80</v>
      </c>
      <c r="G11" s="6">
        <v>77</v>
      </c>
      <c r="H11" s="6">
        <f t="shared" si="0"/>
        <v>375</v>
      </c>
    </row>
    <row r="12" spans="1:8" x14ac:dyDescent="0.4">
      <c r="A12" s="6" t="s">
        <v>120</v>
      </c>
      <c r="B12" s="6" t="s">
        <v>47</v>
      </c>
      <c r="C12" s="6">
        <v>82</v>
      </c>
      <c r="D12" s="6">
        <v>91</v>
      </c>
      <c r="E12" s="6">
        <v>81</v>
      </c>
      <c r="F12" s="6">
        <v>84</v>
      </c>
      <c r="G12" s="6">
        <v>83</v>
      </c>
      <c r="H12" s="6">
        <f t="shared" si="0"/>
        <v>421</v>
      </c>
    </row>
    <row r="13" spans="1:8" x14ac:dyDescent="0.4">
      <c r="A13" s="6" t="s">
        <v>121</v>
      </c>
      <c r="B13" s="6" t="s">
        <v>56</v>
      </c>
      <c r="C13" s="6">
        <v>64</v>
      </c>
      <c r="D13" s="6">
        <v>67</v>
      </c>
      <c r="E13" s="6">
        <v>63</v>
      </c>
      <c r="F13" s="6">
        <v>66</v>
      </c>
      <c r="G13" s="6">
        <v>65</v>
      </c>
      <c r="H13" s="6">
        <f t="shared" si="0"/>
        <v>325</v>
      </c>
    </row>
    <row r="14" spans="1:8" x14ac:dyDescent="0.4">
      <c r="A14" s="6" t="s">
        <v>122</v>
      </c>
      <c r="B14" s="6" t="s">
        <v>47</v>
      </c>
      <c r="C14" s="6">
        <v>94</v>
      </c>
      <c r="D14" s="6">
        <v>97</v>
      </c>
      <c r="E14" s="6">
        <v>94</v>
      </c>
      <c r="F14" s="6">
        <v>96</v>
      </c>
      <c r="G14" s="6">
        <v>95</v>
      </c>
      <c r="H14" s="6">
        <f t="shared" si="0"/>
        <v>476</v>
      </c>
    </row>
    <row r="15" spans="1:8" x14ac:dyDescent="0.4">
      <c r="A15" s="6" t="s">
        <v>123</v>
      </c>
      <c r="B15" s="6" t="s">
        <v>56</v>
      </c>
      <c r="C15" s="6">
        <v>67</v>
      </c>
      <c r="D15" s="6">
        <v>70</v>
      </c>
      <c r="E15" s="6">
        <v>70</v>
      </c>
      <c r="F15" s="6">
        <v>69</v>
      </c>
      <c r="G15" s="6">
        <v>68</v>
      </c>
      <c r="H15" s="6">
        <f t="shared" si="0"/>
        <v>344</v>
      </c>
    </row>
    <row r="16" spans="1:8" x14ac:dyDescent="0.4">
      <c r="A16" s="6" t="s">
        <v>124</v>
      </c>
      <c r="B16" s="6" t="s">
        <v>47</v>
      </c>
      <c r="C16" s="6">
        <v>78</v>
      </c>
      <c r="D16" s="6">
        <v>81</v>
      </c>
      <c r="E16" s="6">
        <v>77</v>
      </c>
      <c r="F16" s="6">
        <v>80</v>
      </c>
      <c r="G16" s="6">
        <v>79</v>
      </c>
      <c r="H16" s="6">
        <f t="shared" si="0"/>
        <v>395</v>
      </c>
    </row>
    <row r="17" spans="1:8" x14ac:dyDescent="0.4">
      <c r="A17" s="6" t="s">
        <v>125</v>
      </c>
      <c r="B17" s="6" t="s">
        <v>47</v>
      </c>
      <c r="C17" s="6">
        <v>88</v>
      </c>
      <c r="D17" s="6">
        <v>94</v>
      </c>
      <c r="E17" s="6">
        <v>87</v>
      </c>
      <c r="F17" s="6">
        <v>90</v>
      </c>
      <c r="G17" s="6">
        <v>89</v>
      </c>
      <c r="H17" s="6">
        <f t="shared" si="0"/>
        <v>448</v>
      </c>
    </row>
    <row r="18" spans="1:8" x14ac:dyDescent="0.4">
      <c r="A18" s="6" t="s">
        <v>126</v>
      </c>
      <c r="B18" s="6" t="s">
        <v>56</v>
      </c>
      <c r="C18" s="6">
        <v>94</v>
      </c>
      <c r="D18" s="6">
        <v>93</v>
      </c>
      <c r="E18" s="6">
        <v>93</v>
      </c>
      <c r="F18" s="6">
        <v>96</v>
      </c>
      <c r="G18" s="6">
        <v>92</v>
      </c>
      <c r="H18" s="6">
        <f t="shared" si="0"/>
        <v>468</v>
      </c>
    </row>
    <row r="19" spans="1:8" x14ac:dyDescent="0.4">
      <c r="A19" s="6" t="s">
        <v>127</v>
      </c>
      <c r="B19" s="6" t="s">
        <v>56</v>
      </c>
      <c r="C19" s="6">
        <v>83</v>
      </c>
      <c r="D19" s="6">
        <v>83</v>
      </c>
      <c r="E19" s="6">
        <v>82</v>
      </c>
      <c r="F19" s="6">
        <v>82</v>
      </c>
      <c r="G19" s="6">
        <v>84</v>
      </c>
      <c r="H19" s="6">
        <f t="shared" si="0"/>
        <v>414</v>
      </c>
    </row>
    <row r="20" spans="1:8" x14ac:dyDescent="0.4">
      <c r="A20" s="6" t="s">
        <v>128</v>
      </c>
      <c r="B20" s="6" t="s">
        <v>56</v>
      </c>
      <c r="C20" s="6">
        <v>71</v>
      </c>
      <c r="D20" s="6">
        <v>74</v>
      </c>
      <c r="E20" s="6">
        <v>80</v>
      </c>
      <c r="F20" s="6">
        <v>73</v>
      </c>
      <c r="G20" s="6">
        <v>72</v>
      </c>
      <c r="H20" s="6">
        <f t="shared" si="0"/>
        <v>370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F27"/>
  <sheetViews>
    <sheetView topLeftCell="A15" workbookViewId="0">
      <selection activeCell="B24" sqref="B24:E27"/>
    </sheetView>
  </sheetViews>
  <sheetFormatPr defaultRowHeight="17.399999999999999" x14ac:dyDescent="0.4"/>
  <cols>
    <col min="1" max="1" width="8.796875" bestFit="1" customWidth="1"/>
    <col min="2" max="3" width="12.296875" bestFit="1" customWidth="1"/>
    <col min="4" max="5" width="16.8984375" bestFit="1" customWidth="1"/>
    <col min="6" max="13" width="12.296875" bestFit="1" customWidth="1"/>
    <col min="14" max="15" width="16.8984375" bestFit="1" customWidth="1"/>
  </cols>
  <sheetData>
    <row r="1" spans="1:6" ht="21" x14ac:dyDescent="0.4">
      <c r="A1" s="21" t="s">
        <v>129</v>
      </c>
      <c r="B1" s="21"/>
      <c r="C1" s="21"/>
      <c r="D1" s="21"/>
      <c r="E1" s="21"/>
      <c r="F1" s="21"/>
    </row>
    <row r="3" spans="1:6" x14ac:dyDescent="0.4">
      <c r="A3" s="6" t="s">
        <v>130</v>
      </c>
      <c r="B3" s="6" t="s">
        <v>131</v>
      </c>
      <c r="C3" s="6" t="s">
        <v>132</v>
      </c>
      <c r="D3" s="6" t="s">
        <v>133</v>
      </c>
      <c r="E3" s="6" t="s">
        <v>134</v>
      </c>
      <c r="F3" s="6" t="s">
        <v>135</v>
      </c>
    </row>
    <row r="4" spans="1:6" x14ac:dyDescent="0.4">
      <c r="A4" s="6" t="s">
        <v>136</v>
      </c>
      <c r="B4" s="6" t="s">
        <v>137</v>
      </c>
      <c r="C4" s="6" t="s">
        <v>138</v>
      </c>
      <c r="D4" s="8">
        <v>150000000</v>
      </c>
      <c r="E4" s="8">
        <v>3200000</v>
      </c>
      <c r="F4" s="8">
        <v>1400000</v>
      </c>
    </row>
    <row r="5" spans="1:6" x14ac:dyDescent="0.4">
      <c r="A5" s="6" t="s">
        <v>139</v>
      </c>
      <c r="B5" s="6" t="s">
        <v>137</v>
      </c>
      <c r="C5" s="6" t="s">
        <v>138</v>
      </c>
      <c r="D5" s="8">
        <v>180000000</v>
      </c>
      <c r="E5" s="8">
        <v>3800000</v>
      </c>
      <c r="F5" s="8">
        <v>1600000</v>
      </c>
    </row>
    <row r="6" spans="1:6" x14ac:dyDescent="0.4">
      <c r="A6" s="6" t="s">
        <v>140</v>
      </c>
      <c r="B6" s="6" t="s">
        <v>137</v>
      </c>
      <c r="C6" s="6" t="s">
        <v>138</v>
      </c>
      <c r="D6" s="8">
        <v>160000000</v>
      </c>
      <c r="E6" s="8">
        <v>3400000</v>
      </c>
      <c r="F6" s="8">
        <v>1400000</v>
      </c>
    </row>
    <row r="7" spans="1:6" x14ac:dyDescent="0.4">
      <c r="A7" s="6" t="s">
        <v>141</v>
      </c>
      <c r="B7" s="6" t="s">
        <v>142</v>
      </c>
      <c r="C7" s="6" t="s">
        <v>143</v>
      </c>
      <c r="D7" s="8">
        <v>210000000</v>
      </c>
      <c r="E7" s="8">
        <v>4400000</v>
      </c>
      <c r="F7" s="8">
        <v>1900000</v>
      </c>
    </row>
    <row r="8" spans="1:6" x14ac:dyDescent="0.4">
      <c r="A8" s="6" t="s">
        <v>144</v>
      </c>
      <c r="B8" s="6" t="s">
        <v>142</v>
      </c>
      <c r="C8" s="6" t="s">
        <v>143</v>
      </c>
      <c r="D8" s="8">
        <v>200000000</v>
      </c>
      <c r="E8" s="8">
        <v>4200000</v>
      </c>
      <c r="F8" s="8">
        <v>1800000</v>
      </c>
    </row>
    <row r="9" spans="1:6" x14ac:dyDescent="0.4">
      <c r="A9" s="6" t="s">
        <v>145</v>
      </c>
      <c r="B9" s="6" t="s">
        <v>142</v>
      </c>
      <c r="C9" s="6" t="s">
        <v>143</v>
      </c>
      <c r="D9" s="8">
        <v>240000000</v>
      </c>
      <c r="E9" s="8">
        <v>5000000</v>
      </c>
      <c r="F9" s="8">
        <v>2200000</v>
      </c>
    </row>
    <row r="10" spans="1:6" x14ac:dyDescent="0.4">
      <c r="A10" s="6" t="s">
        <v>146</v>
      </c>
      <c r="B10" s="6" t="s">
        <v>147</v>
      </c>
      <c r="C10" s="6" t="s">
        <v>148</v>
      </c>
      <c r="D10" s="8">
        <v>280000000</v>
      </c>
      <c r="E10" s="8">
        <v>5900000</v>
      </c>
      <c r="F10" s="8">
        <v>2500000</v>
      </c>
    </row>
    <row r="11" spans="1:6" x14ac:dyDescent="0.4">
      <c r="A11" s="6" t="s">
        <v>149</v>
      </c>
      <c r="B11" s="6" t="s">
        <v>147</v>
      </c>
      <c r="C11" s="6" t="s">
        <v>148</v>
      </c>
      <c r="D11" s="8">
        <v>270000000</v>
      </c>
      <c r="E11" s="8">
        <v>5700000</v>
      </c>
      <c r="F11" s="8">
        <v>2400000</v>
      </c>
    </row>
    <row r="12" spans="1:6" x14ac:dyDescent="0.4">
      <c r="A12" s="6" t="s">
        <v>150</v>
      </c>
      <c r="B12" s="6" t="s">
        <v>147</v>
      </c>
      <c r="C12" s="6" t="s">
        <v>148</v>
      </c>
      <c r="D12" s="8">
        <v>250000000</v>
      </c>
      <c r="E12" s="8">
        <v>5300000</v>
      </c>
      <c r="F12" s="8">
        <v>2300000</v>
      </c>
    </row>
    <row r="13" spans="1:6" x14ac:dyDescent="0.4">
      <c r="A13" s="6" t="s">
        <v>151</v>
      </c>
      <c r="B13" s="6" t="s">
        <v>152</v>
      </c>
      <c r="C13" s="6" t="s">
        <v>153</v>
      </c>
      <c r="D13" s="8">
        <v>300000000</v>
      </c>
      <c r="E13" s="8">
        <v>6300000</v>
      </c>
      <c r="F13" s="8">
        <v>2700000</v>
      </c>
    </row>
    <row r="14" spans="1:6" x14ac:dyDescent="0.4">
      <c r="A14" s="6" t="s">
        <v>154</v>
      </c>
      <c r="B14" s="6" t="s">
        <v>155</v>
      </c>
      <c r="C14" s="6" t="s">
        <v>153</v>
      </c>
      <c r="D14" s="8">
        <v>350000000</v>
      </c>
      <c r="E14" s="8">
        <v>7400000</v>
      </c>
      <c r="F14" s="8">
        <v>3200000</v>
      </c>
    </row>
    <row r="15" spans="1:6" x14ac:dyDescent="0.4">
      <c r="A15" s="6" t="s">
        <v>156</v>
      </c>
      <c r="B15" s="6" t="s">
        <v>157</v>
      </c>
      <c r="C15" s="6" t="s">
        <v>153</v>
      </c>
      <c r="D15" s="8">
        <v>320000000</v>
      </c>
      <c r="E15" s="8">
        <v>6700000</v>
      </c>
      <c r="F15" s="8">
        <v>2900000</v>
      </c>
    </row>
    <row r="19" spans="1:5" x14ac:dyDescent="0.4">
      <c r="A19" s="22" t="s">
        <v>132</v>
      </c>
      <c r="B19" t="s">
        <v>138</v>
      </c>
    </row>
    <row r="21" spans="1:5" x14ac:dyDescent="0.4">
      <c r="B21" s="22" t="s">
        <v>131</v>
      </c>
      <c r="C21" s="22" t="s">
        <v>222</v>
      </c>
    </row>
    <row r="22" spans="1:5" x14ac:dyDescent="0.4">
      <c r="B22" t="s">
        <v>137</v>
      </c>
      <c r="D22" t="s">
        <v>218</v>
      </c>
      <c r="E22" t="s">
        <v>220</v>
      </c>
    </row>
    <row r="23" spans="1:5" x14ac:dyDescent="0.4">
      <c r="A23" s="22" t="s">
        <v>130</v>
      </c>
      <c r="B23" t="s">
        <v>219</v>
      </c>
      <c r="C23" t="s">
        <v>221</v>
      </c>
    </row>
    <row r="24" spans="1:5" x14ac:dyDescent="0.4">
      <c r="A24" t="s">
        <v>136</v>
      </c>
      <c r="B24" s="23">
        <v>3200000</v>
      </c>
      <c r="C24" s="23">
        <v>1400000</v>
      </c>
      <c r="D24" s="23">
        <v>3200000</v>
      </c>
      <c r="E24" s="23">
        <v>1400000</v>
      </c>
    </row>
    <row r="25" spans="1:5" x14ac:dyDescent="0.4">
      <c r="A25" t="s">
        <v>139</v>
      </c>
      <c r="B25" s="23">
        <v>3800000</v>
      </c>
      <c r="C25" s="23">
        <v>1600000</v>
      </c>
      <c r="D25" s="23">
        <v>3800000</v>
      </c>
      <c r="E25" s="23">
        <v>1600000</v>
      </c>
    </row>
    <row r="26" spans="1:5" x14ac:dyDescent="0.4">
      <c r="A26" t="s">
        <v>140</v>
      </c>
      <c r="B26" s="23">
        <v>3400000</v>
      </c>
      <c r="C26" s="23">
        <v>1400000</v>
      </c>
      <c r="D26" s="23">
        <v>3400000</v>
      </c>
      <c r="E26" s="23">
        <v>1400000</v>
      </c>
    </row>
    <row r="27" spans="1:5" x14ac:dyDescent="0.4">
      <c r="A27" t="s">
        <v>217</v>
      </c>
      <c r="B27" s="23">
        <v>3466666.6666666665</v>
      </c>
      <c r="C27" s="23">
        <v>1466666.6666666667</v>
      </c>
      <c r="D27" s="23">
        <v>3466666.6666666665</v>
      </c>
      <c r="E27" s="23">
        <v>1466666.6666666667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E13"/>
  <sheetViews>
    <sheetView workbookViewId="0">
      <selection sqref="A1:E1"/>
    </sheetView>
  </sheetViews>
  <sheetFormatPr defaultRowHeight="17.399999999999999" x14ac:dyDescent="0.4"/>
  <cols>
    <col min="1" max="1" width="9.8984375" bestFit="1" customWidth="1"/>
    <col min="2" max="2" width="10.3984375" bestFit="1" customWidth="1"/>
    <col min="3" max="4" width="12.296875" bestFit="1" customWidth="1"/>
    <col min="6" max="6" width="5.59765625" customWidth="1"/>
  </cols>
  <sheetData>
    <row r="1" spans="1:5" ht="21" x14ac:dyDescent="0.4">
      <c r="A1" s="21" t="s">
        <v>158</v>
      </c>
      <c r="B1" s="21"/>
      <c r="C1" s="21"/>
      <c r="D1" s="21"/>
      <c r="E1" s="21"/>
    </row>
    <row r="3" spans="1:5" x14ac:dyDescent="0.4">
      <c r="A3" s="1" t="s">
        <v>159</v>
      </c>
      <c r="B3" s="1" t="s">
        <v>160</v>
      </c>
      <c r="C3" s="1" t="s">
        <v>161</v>
      </c>
      <c r="D3" s="1" t="s">
        <v>162</v>
      </c>
      <c r="E3" s="1" t="s">
        <v>163</v>
      </c>
    </row>
    <row r="4" spans="1:5" x14ac:dyDescent="0.4">
      <c r="A4" s="1" t="s">
        <v>164</v>
      </c>
      <c r="B4" s="1">
        <v>65</v>
      </c>
      <c r="C4" s="1">
        <v>55</v>
      </c>
      <c r="D4" s="1">
        <v>80</v>
      </c>
      <c r="E4" s="14"/>
    </row>
    <row r="5" spans="1:5" x14ac:dyDescent="0.4">
      <c r="A5" s="1" t="s">
        <v>165</v>
      </c>
      <c r="B5" s="1">
        <v>75</v>
      </c>
      <c r="C5" s="1">
        <v>70</v>
      </c>
      <c r="D5" s="1">
        <v>60</v>
      </c>
      <c r="E5" s="14"/>
    </row>
    <row r="6" spans="1:5" x14ac:dyDescent="0.4">
      <c r="A6" s="1" t="s">
        <v>166</v>
      </c>
      <c r="B6" s="1">
        <v>90</v>
      </c>
      <c r="C6" s="1">
        <v>95</v>
      </c>
      <c r="D6" s="1">
        <v>85</v>
      </c>
      <c r="E6" s="14"/>
    </row>
    <row r="7" spans="1:5" x14ac:dyDescent="0.4">
      <c r="A7" s="1" t="s">
        <v>167</v>
      </c>
      <c r="B7" s="1">
        <v>80</v>
      </c>
      <c r="C7" s="1">
        <v>80</v>
      </c>
      <c r="D7" s="1">
        <v>85</v>
      </c>
      <c r="E7" s="14"/>
    </row>
    <row r="8" spans="1:5" x14ac:dyDescent="0.4">
      <c r="A8" s="1" t="s">
        <v>168</v>
      </c>
      <c r="B8" s="1">
        <v>60</v>
      </c>
      <c r="C8" s="1">
        <v>45</v>
      </c>
      <c r="D8" s="1">
        <v>50</v>
      </c>
      <c r="E8" s="14"/>
    </row>
    <row r="9" spans="1:5" x14ac:dyDescent="0.4">
      <c r="A9" s="1" t="s">
        <v>169</v>
      </c>
      <c r="B9" s="1">
        <v>40</v>
      </c>
      <c r="C9" s="1">
        <v>35</v>
      </c>
      <c r="D9" s="1">
        <v>50</v>
      </c>
      <c r="E9" s="14"/>
    </row>
    <row r="10" spans="1:5" x14ac:dyDescent="0.4">
      <c r="A10" s="1" t="s">
        <v>170</v>
      </c>
      <c r="B10" s="1">
        <v>35</v>
      </c>
      <c r="C10" s="1">
        <v>40</v>
      </c>
      <c r="D10" s="1">
        <v>50</v>
      </c>
      <c r="E10" s="14"/>
    </row>
    <row r="11" spans="1:5" x14ac:dyDescent="0.4">
      <c r="A11" s="1" t="s">
        <v>171</v>
      </c>
      <c r="B11" s="1">
        <v>85</v>
      </c>
      <c r="C11" s="1">
        <v>80</v>
      </c>
      <c r="D11" s="1">
        <v>70</v>
      </c>
      <c r="E11" s="14"/>
    </row>
    <row r="12" spans="1:5" x14ac:dyDescent="0.4">
      <c r="A12" s="1" t="s">
        <v>172</v>
      </c>
      <c r="B12" s="1">
        <v>75</v>
      </c>
      <c r="C12" s="1">
        <v>90</v>
      </c>
      <c r="D12" s="1">
        <v>80</v>
      </c>
      <c r="E12" s="14"/>
    </row>
    <row r="13" spans="1:5" x14ac:dyDescent="0.4">
      <c r="A13" s="1" t="s">
        <v>173</v>
      </c>
      <c r="B13" s="1">
        <v>65</v>
      </c>
      <c r="C13" s="1">
        <v>60</v>
      </c>
      <c r="D13" s="1">
        <v>50</v>
      </c>
      <c r="E13" s="14"/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E8"/>
  <sheetViews>
    <sheetView tabSelected="1" topLeftCell="A12" workbookViewId="0">
      <selection activeCell="J21" sqref="J21"/>
    </sheetView>
  </sheetViews>
  <sheetFormatPr defaultRowHeight="17.399999999999999" x14ac:dyDescent="0.4"/>
  <cols>
    <col min="1" max="4" width="9.09765625" customWidth="1"/>
    <col min="5" max="5" width="9.69921875" bestFit="1" customWidth="1"/>
  </cols>
  <sheetData>
    <row r="1" spans="1:5" ht="21" x14ac:dyDescent="0.4">
      <c r="A1" s="21" t="s">
        <v>174</v>
      </c>
      <c r="B1" s="21"/>
      <c r="C1" s="21"/>
      <c r="D1" s="21"/>
      <c r="E1" s="21"/>
    </row>
    <row r="3" spans="1:5" x14ac:dyDescent="0.4">
      <c r="A3" s="6" t="s">
        <v>175</v>
      </c>
      <c r="B3" s="6" t="s">
        <v>176</v>
      </c>
      <c r="C3" s="6" t="s">
        <v>177</v>
      </c>
      <c r="D3" s="6" t="s">
        <v>178</v>
      </c>
      <c r="E3" s="6" t="s">
        <v>179</v>
      </c>
    </row>
    <row r="4" spans="1:5" x14ac:dyDescent="0.4">
      <c r="A4" s="6" t="s">
        <v>180</v>
      </c>
      <c r="B4" s="13">
        <v>100</v>
      </c>
      <c r="C4" s="13">
        <v>95000</v>
      </c>
      <c r="D4" s="13">
        <v>67</v>
      </c>
      <c r="E4" s="13">
        <f>C4*D4</f>
        <v>6365000</v>
      </c>
    </row>
    <row r="5" spans="1:5" x14ac:dyDescent="0.4">
      <c r="A5" s="6" t="s">
        <v>181</v>
      </c>
      <c r="B5" s="13">
        <v>160</v>
      </c>
      <c r="C5" s="13">
        <v>35000</v>
      </c>
      <c r="D5" s="13">
        <v>146</v>
      </c>
      <c r="E5" s="13">
        <f>C5*D5</f>
        <v>5110000</v>
      </c>
    </row>
    <row r="6" spans="1:5" x14ac:dyDescent="0.4">
      <c r="A6" s="6" t="s">
        <v>182</v>
      </c>
      <c r="B6" s="13">
        <v>120</v>
      </c>
      <c r="C6" s="13">
        <v>40000</v>
      </c>
      <c r="D6" s="13">
        <v>97</v>
      </c>
      <c r="E6" s="13">
        <f>C6*D6</f>
        <v>3880000</v>
      </c>
    </row>
    <row r="7" spans="1:5" x14ac:dyDescent="0.4">
      <c r="A7" s="6" t="s">
        <v>183</v>
      </c>
      <c r="B7" s="13">
        <v>150</v>
      </c>
      <c r="C7" s="13">
        <v>25000</v>
      </c>
      <c r="D7" s="13">
        <v>132</v>
      </c>
      <c r="E7" s="13">
        <f>C7*D7</f>
        <v>3300000</v>
      </c>
    </row>
    <row r="8" spans="1:5" x14ac:dyDescent="0.4">
      <c r="A8" s="6" t="s">
        <v>184</v>
      </c>
      <c r="B8" s="13">
        <v>110</v>
      </c>
      <c r="C8" s="13">
        <v>45000</v>
      </c>
      <c r="D8" s="13">
        <v>101</v>
      </c>
      <c r="E8" s="13">
        <f>C8*D8</f>
        <v>4545000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민규 강</cp:lastModifiedBy>
  <dcterms:created xsi:type="dcterms:W3CDTF">2023-04-27T08:01:32Z</dcterms:created>
  <dcterms:modified xsi:type="dcterms:W3CDTF">2025-09-30T23:38:30Z</dcterms:modified>
</cp:coreProperties>
</file>