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 codeName="{E757BCB4-07E6-AE0B-56E0-F0EEF7A6E26C}"/>
  <workbookPr defaultThemeVersion="166925"/>
  <mc:AlternateContent xmlns:mc="http://schemas.openxmlformats.org/markup-compatibility/2006">
    <mc:Choice Requires="x15">
      <x15ac:absPath xmlns:x15ac="http://schemas.microsoft.com/office/spreadsheetml/2010/11/ac" url="D:\바탕 화면\길벗컴활2급01\길벗컴활2급기출(최신기출교재)\02 최신기출유형\"/>
    </mc:Choice>
  </mc:AlternateContent>
  <xr:revisionPtr revIDLastSave="0" documentId="13_ncr:1_{B54944AF-216B-4091-ADD8-484D71689382}" xr6:coauthVersionLast="47" xr6:coauthVersionMax="47" xr10:uidLastSave="{00000000-0000-0000-0000-000000000000}"/>
  <bookViews>
    <workbookView xWindow="-108" yWindow="-108" windowWidth="23256" windowHeight="12576" tabRatio="729" activeTab="5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calcPr calcId="191029"/>
  <pivotCaches>
    <pivotCache cacheId="0" r:id="rId9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" i="4" l="1"/>
  <c r="K4" i="4"/>
  <c r="K5" i="4"/>
  <c r="K6" i="4"/>
  <c r="K7" i="4"/>
  <c r="K8" i="4"/>
  <c r="K9" i="4"/>
  <c r="K10" i="4"/>
  <c r="K11" i="4"/>
  <c r="K12" i="4"/>
  <c r="E4" i="4"/>
  <c r="E5" i="4"/>
  <c r="E6" i="4"/>
  <c r="E7" i="4"/>
  <c r="E8" i="4"/>
  <c r="E9" i="4"/>
  <c r="E10" i="4"/>
  <c r="E11" i="4"/>
  <c r="E12" i="4"/>
  <c r="E3" i="4"/>
  <c r="J16" i="4"/>
  <c r="E31" i="4"/>
  <c r="E32" i="4"/>
  <c r="E33" i="4"/>
  <c r="E34" i="4"/>
  <c r="E35" i="4"/>
  <c r="E36" i="4"/>
  <c r="E37" i="4"/>
  <c r="E38" i="4"/>
  <c r="E39" i="4"/>
  <c r="E30" i="4"/>
  <c r="E26" i="4"/>
  <c r="E5" i="7"/>
  <c r="E6" i="7"/>
  <c r="E7" i="7"/>
  <c r="E8" i="7"/>
  <c r="E9" i="7"/>
  <c r="E10" i="7"/>
  <c r="E11" i="7"/>
  <c r="E12" i="7"/>
  <c r="E13" i="7"/>
  <c r="E4" i="7"/>
  <c r="G24" i="5"/>
  <c r="F24" i="5"/>
  <c r="E24" i="5"/>
  <c r="D24" i="5"/>
  <c r="C24" i="5"/>
  <c r="G14" i="5"/>
  <c r="G26" i="5" s="1"/>
  <c r="F14" i="5"/>
  <c r="F26" i="5" s="1"/>
  <c r="E14" i="5"/>
  <c r="E26" i="5" s="1"/>
  <c r="D14" i="5"/>
  <c r="D26" i="5" s="1"/>
  <c r="C14" i="5"/>
  <c r="C26" i="5" s="1"/>
  <c r="E4" i="8"/>
  <c r="E5" i="8"/>
  <c r="E6" i="8"/>
  <c r="E7" i="8"/>
  <c r="E8" i="8"/>
  <c r="H15" i="5"/>
  <c r="H23" i="5" s="1"/>
  <c r="H4" i="5"/>
  <c r="H16" i="5"/>
  <c r="H17" i="5"/>
  <c r="H5" i="5"/>
  <c r="H6" i="5"/>
  <c r="H18" i="5"/>
  <c r="H7" i="5"/>
  <c r="H19" i="5"/>
  <c r="H8" i="5"/>
  <c r="H20" i="5"/>
  <c r="H9" i="5"/>
  <c r="H21" i="5"/>
  <c r="H22" i="5"/>
  <c r="H10" i="5"/>
  <c r="H11" i="5"/>
  <c r="H12" i="5"/>
  <c r="G4" i="2"/>
  <c r="G5" i="2"/>
  <c r="G6" i="2"/>
  <c r="G7" i="2"/>
  <c r="G8" i="2"/>
  <c r="G9" i="2"/>
  <c r="G10" i="2"/>
  <c r="G11" i="2"/>
  <c r="G12" i="2"/>
  <c r="G13" i="2"/>
  <c r="G14" i="2"/>
  <c r="G15" i="2"/>
  <c r="H13" i="5" l="1"/>
  <c r="H25" i="5" s="1"/>
</calcChain>
</file>

<file path=xl/sharedStrings.xml><?xml version="1.0" encoding="utf-8"?>
<sst xmlns="http://schemas.openxmlformats.org/spreadsheetml/2006/main" count="327" uniqueCount="239">
  <si>
    <t>상공상사 거래명세서</t>
  </si>
  <si>
    <t>[표1]</t>
  </si>
  <si>
    <t>건강 검진 결과</t>
  </si>
  <si>
    <t>[표2]</t>
  </si>
  <si>
    <t>신입사원 채용결과</t>
  </si>
  <si>
    <t>검사일</t>
  </si>
  <si>
    <t>이름</t>
  </si>
  <si>
    <t>키(m)</t>
  </si>
  <si>
    <t>몸무게(kg)</t>
  </si>
  <si>
    <t>BMI지수</t>
  </si>
  <si>
    <t>응시번호</t>
  </si>
  <si>
    <t>필기</t>
  </si>
  <si>
    <t>실기</t>
  </si>
  <si>
    <t>면접</t>
  </si>
  <si>
    <t>합격여부</t>
  </si>
  <si>
    <t>11월 01일</t>
  </si>
  <si>
    <t>김성식</t>
  </si>
  <si>
    <t>11월 09일</t>
  </si>
  <si>
    <t>김천일</t>
  </si>
  <si>
    <t>11월 12일</t>
  </si>
  <si>
    <t>박정아</t>
  </si>
  <si>
    <t>11월 15일</t>
  </si>
  <si>
    <t>성명호</t>
  </si>
  <si>
    <t>11월 18일</t>
  </si>
  <si>
    <t>이진희</t>
  </si>
  <si>
    <t>11월 21일</t>
  </si>
  <si>
    <t>하진성</t>
  </si>
  <si>
    <t>최희정</t>
  </si>
  <si>
    <t>11월 27일</t>
  </si>
  <si>
    <t>김동준</t>
  </si>
  <si>
    <t>11월 30일</t>
  </si>
  <si>
    <t>유아영</t>
  </si>
  <si>
    <t>이가영</t>
  </si>
  <si>
    <t>[표3]</t>
  </si>
  <si>
    <t>영업사원 실적표</t>
  </si>
  <si>
    <t>[표4]</t>
  </si>
  <si>
    <t>회원 관리 현황</t>
  </si>
  <si>
    <t>사원명</t>
  </si>
  <si>
    <t>성별</t>
  </si>
  <si>
    <t>1월판매량</t>
  </si>
  <si>
    <t>2월판매량</t>
  </si>
  <si>
    <t>총판매량</t>
  </si>
  <si>
    <t>회원코드</t>
  </si>
  <si>
    <t>결제종류</t>
  </si>
  <si>
    <t>총결제액</t>
  </si>
  <si>
    <t>수수료</t>
  </si>
  <si>
    <t>손애진</t>
  </si>
  <si>
    <t>여</t>
  </si>
  <si>
    <t>SG-501</t>
  </si>
  <si>
    <t>IB-02</t>
  </si>
  <si>
    <t>이영해</t>
  </si>
  <si>
    <t>SG-502</t>
  </si>
  <si>
    <t>NA-31</t>
  </si>
  <si>
    <t>김은소</t>
  </si>
  <si>
    <t>SG-503</t>
  </si>
  <si>
    <t>원석빈</t>
  </si>
  <si>
    <t>남</t>
  </si>
  <si>
    <t>SG-504</t>
  </si>
  <si>
    <t>CC-13</t>
  </si>
  <si>
    <t>하주원</t>
  </si>
  <si>
    <t>SG-505</t>
  </si>
  <si>
    <t>이병훈</t>
  </si>
  <si>
    <t>SG-506</t>
  </si>
  <si>
    <t>문소라</t>
  </si>
  <si>
    <t>SG-507</t>
  </si>
  <si>
    <t>장동군</t>
  </si>
  <si>
    <t>SG-508</t>
  </si>
  <si>
    <t>송강후</t>
  </si>
  <si>
    <t>SG-509</t>
  </si>
  <si>
    <t>고소용</t>
  </si>
  <si>
    <t>SG-510</t>
  </si>
  <si>
    <t>여사원 총판매량 평균</t>
  </si>
  <si>
    <t>SG-511</t>
  </si>
  <si>
    <t>IB</t>
  </si>
  <si>
    <t>NA</t>
  </si>
  <si>
    <t>CC</t>
  </si>
  <si>
    <t>수수료비율</t>
  </si>
  <si>
    <t>&lt;결제수수료표&gt;</t>
    <phoneticPr fontId="1" type="noConversion"/>
  </si>
  <si>
    <t>[표5]</t>
  </si>
  <si>
    <t>사원 관리 현황</t>
  </si>
  <si>
    <t>사원코드</t>
  </si>
  <si>
    <t>부서명</t>
  </si>
  <si>
    <t>직위</t>
  </si>
  <si>
    <t>1-G-392</t>
  </si>
  <si>
    <t>김은희</t>
  </si>
  <si>
    <t>영업부</t>
  </si>
  <si>
    <t>과장</t>
  </si>
  <si>
    <t>2-D-284</t>
  </si>
  <si>
    <t>김주도</t>
  </si>
  <si>
    <t>기획부</t>
  </si>
  <si>
    <t>대리</t>
  </si>
  <si>
    <t>8-B-521</t>
  </si>
  <si>
    <t>유은별</t>
  </si>
  <si>
    <t>부장</t>
  </si>
  <si>
    <t>2-S-742</t>
  </si>
  <si>
    <t>고사장</t>
  </si>
  <si>
    <t>사원</t>
  </si>
  <si>
    <t>4-D-823</t>
  </si>
  <si>
    <t>성준혁</t>
  </si>
  <si>
    <t>&lt;직위표&gt;</t>
  </si>
  <si>
    <t>4-G-648</t>
  </si>
  <si>
    <t>임진성</t>
  </si>
  <si>
    <t>직위코드</t>
  </si>
  <si>
    <t>5-S-478</t>
  </si>
  <si>
    <t>황진아</t>
  </si>
  <si>
    <t>경리부</t>
  </si>
  <si>
    <t>B</t>
  </si>
  <si>
    <t>6-S-732</t>
  </si>
  <si>
    <t>박하나</t>
  </si>
  <si>
    <t>G</t>
  </si>
  <si>
    <t>5-B-324</t>
  </si>
  <si>
    <t>강대리</t>
  </si>
  <si>
    <t>D</t>
  </si>
  <si>
    <t>7-D-543</t>
  </si>
  <si>
    <t>유서현</t>
  </si>
  <si>
    <t>S</t>
  </si>
  <si>
    <t>과일통조림 생산 현황</t>
    <phoneticPr fontId="1" type="noConversion"/>
  </si>
  <si>
    <t>제품명</t>
  </si>
  <si>
    <t>생산일자</t>
  </si>
  <si>
    <t>생산팀</t>
  </si>
  <si>
    <t>생산단가</t>
  </si>
  <si>
    <t>목표량</t>
  </si>
  <si>
    <t>생산율</t>
  </si>
  <si>
    <t>굿파인애플</t>
  </si>
  <si>
    <t>생산1팀</t>
  </si>
  <si>
    <t>생산2팀</t>
  </si>
  <si>
    <t>생산3팀</t>
  </si>
  <si>
    <t>코코넛밀크</t>
  </si>
  <si>
    <t>망고세븐</t>
  </si>
  <si>
    <t>옐로바나나</t>
  </si>
  <si>
    <t>1학년 중간고사 성적표</t>
    <phoneticPr fontId="1" type="noConversion"/>
  </si>
  <si>
    <t>성명</t>
  </si>
  <si>
    <t>국어</t>
  </si>
  <si>
    <t>영어</t>
  </si>
  <si>
    <t>수학</t>
  </si>
  <si>
    <t>과학</t>
  </si>
  <si>
    <t>사회</t>
  </si>
  <si>
    <t>총점</t>
  </si>
  <si>
    <t>윤산이</t>
  </si>
  <si>
    <t>민우람</t>
  </si>
  <si>
    <t>변정숙</t>
  </si>
  <si>
    <t>한진아</t>
  </si>
  <si>
    <t>정우성</t>
  </si>
  <si>
    <t>박재오</t>
  </si>
  <si>
    <t>남소현</t>
  </si>
  <si>
    <t>김정섭</t>
  </si>
  <si>
    <t>한예승</t>
  </si>
  <si>
    <t>유정만</t>
  </si>
  <si>
    <t>강소리</t>
  </si>
  <si>
    <t>강선빈</t>
  </si>
  <si>
    <t>신유라</t>
  </si>
  <si>
    <t>이고은</t>
  </si>
  <si>
    <t>배문기</t>
  </si>
  <si>
    <t>김병민</t>
  </si>
  <si>
    <t>이승학</t>
  </si>
  <si>
    <t>상공백화점 임대 현황</t>
    <phoneticPr fontId="1" type="noConversion"/>
  </si>
  <si>
    <t>매장명</t>
  </si>
  <si>
    <t>매장구분</t>
  </si>
  <si>
    <t>매장위치</t>
  </si>
  <si>
    <t>보증금</t>
  </si>
  <si>
    <t>임대료</t>
  </si>
  <si>
    <t>관리비</t>
  </si>
  <si>
    <t>MCTRO</t>
  </si>
  <si>
    <t>패션잡화</t>
  </si>
  <si>
    <t>1층</t>
  </si>
  <si>
    <t>둑스</t>
  </si>
  <si>
    <t>페리페리</t>
  </si>
  <si>
    <t>발렌슈아</t>
  </si>
  <si>
    <t>여성의류</t>
  </si>
  <si>
    <t>2층</t>
  </si>
  <si>
    <t>GStyle</t>
  </si>
  <si>
    <t>비비리토</t>
  </si>
  <si>
    <t>K4</t>
  </si>
  <si>
    <t>아웃도어</t>
  </si>
  <si>
    <t>3층</t>
  </si>
  <si>
    <t>유스페이스</t>
  </si>
  <si>
    <t>네푸</t>
  </si>
  <si>
    <t>짜장나라</t>
  </si>
  <si>
    <t>중식당</t>
  </si>
  <si>
    <t>4층</t>
  </si>
  <si>
    <t>볼레오르</t>
  </si>
  <si>
    <t>양식당</t>
  </si>
  <si>
    <t>민국뚝배기</t>
  </si>
  <si>
    <t>한식당</t>
  </si>
  <si>
    <t>컴퓨터활용능력 1급 필기 시험 결과</t>
    <phoneticPr fontId="1" type="noConversion"/>
  </si>
  <si>
    <t>수험번호</t>
  </si>
  <si>
    <t>컴퓨터일반</t>
  </si>
  <si>
    <t>스프레드시트</t>
  </si>
  <si>
    <t>데이터베이스</t>
  </si>
  <si>
    <t>평균</t>
  </si>
  <si>
    <t>1008-3401</t>
  </si>
  <si>
    <t>1008-3402</t>
  </si>
  <si>
    <t>1008-3403</t>
  </si>
  <si>
    <t>1008-3404</t>
  </si>
  <si>
    <t>1008-3405</t>
  </si>
  <si>
    <t>1008-3406</t>
  </si>
  <si>
    <t>1008-3407</t>
  </si>
  <si>
    <t>1008-3408</t>
  </si>
  <si>
    <t>1008-3409</t>
  </si>
  <si>
    <t>1008-3410</t>
  </si>
  <si>
    <t>스키제품 판매 현황</t>
    <phoneticPr fontId="1" type="noConversion"/>
  </si>
  <si>
    <t>용품명</t>
  </si>
  <si>
    <t>입고량</t>
  </si>
  <si>
    <t>판매가</t>
  </si>
  <si>
    <t>판매량</t>
  </si>
  <si>
    <t>판매총액</t>
  </si>
  <si>
    <t>스키복</t>
  </si>
  <si>
    <t>고글</t>
  </si>
  <si>
    <t>헬멧</t>
  </si>
  <si>
    <t>장갑</t>
  </si>
  <si>
    <t>보호대</t>
  </si>
  <si>
    <t>상품별 재고 현황</t>
  </si>
  <si>
    <t>남 최대</t>
  </si>
  <si>
    <t>여 최대</t>
  </si>
  <si>
    <t>전체 최대값</t>
  </si>
  <si>
    <t>남 평균</t>
  </si>
  <si>
    <t>여 평균</t>
  </si>
  <si>
    <t>전체 평균</t>
  </si>
  <si>
    <t>총합계</t>
  </si>
  <si>
    <t>전체 평균 : 임대료</t>
  </si>
  <si>
    <t>평균 : 임대료</t>
  </si>
  <si>
    <t>전체 평균 : 관리비</t>
  </si>
  <si>
    <t>평균 : 관리비</t>
  </si>
  <si>
    <t>값</t>
  </si>
  <si>
    <t>生産量</t>
    <phoneticPr fontId="1" type="noConversion"/>
  </si>
  <si>
    <t>상품코드</t>
  </si>
  <si>
    <t>매입량</t>
  </si>
  <si>
    <t>매출량</t>
  </si>
  <si>
    <t>판매율</t>
  </si>
  <si>
    <t>PRO-01</t>
  </si>
  <si>
    <t>PRO-02</t>
  </si>
  <si>
    <t>PRO-03</t>
  </si>
  <si>
    <t>PRO-04</t>
  </si>
  <si>
    <t>PRO-05</t>
  </si>
  <si>
    <t>BAN-01</t>
  </si>
  <si>
    <t>BAN-02</t>
  </si>
  <si>
    <t>BAN-03</t>
  </si>
  <si>
    <t>BAN-04</t>
  </si>
  <si>
    <t>BAN-05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</si>
</sst>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#,##0_ "/>
    <numFmt numFmtId="177" formatCode="0.0"/>
    <numFmt numFmtId="178" formatCode="yyyy&quot;년&quot;mm&quot;월&quot;dd&quot;일&quot;"/>
  </numFmts>
  <fonts count="10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5"/>
      <color theme="3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rgb="FF000000"/>
      <name val="맑은 고딕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</cellStyleXfs>
  <cellXfs count="3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0" xfId="0" pivotButton="1">
      <alignment vertical="center"/>
    </xf>
    <xf numFmtId="177" fontId="0" fillId="0" borderId="1" xfId="0" applyNumberFormat="1" applyBorder="1" applyAlignment="1">
      <alignment horizontal="center" vertical="center"/>
    </xf>
    <xf numFmtId="0" fontId="7" fillId="0" borderId="6" xfId="3" applyAlignment="1">
      <alignment horizontal="centerContinuous" vertical="center"/>
    </xf>
    <xf numFmtId="178" fontId="0" fillId="0" borderId="1" xfId="0" applyNumberFormat="1" applyBorder="1" applyAlignment="1">
      <alignment horizontal="center" vertical="center"/>
    </xf>
    <xf numFmtId="41" fontId="0" fillId="0" borderId="1" xfId="1" applyFont="1" applyBorder="1">
      <alignment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9" fontId="0" fillId="0" borderId="12" xfId="2" applyFont="1" applyBorder="1">
      <alignment vertical="center"/>
    </xf>
    <xf numFmtId="178" fontId="0" fillId="0" borderId="14" xfId="0" applyNumberForma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41" fontId="0" fillId="0" borderId="14" xfId="1" applyFont="1" applyBorder="1">
      <alignment vertical="center"/>
    </xf>
    <xf numFmtId="9" fontId="0" fillId="0" borderId="15" xfId="2" applyFont="1" applyBorder="1">
      <alignment vertical="center"/>
    </xf>
    <xf numFmtId="9" fontId="0" fillId="0" borderId="0" xfId="0" applyNumberFormat="1">
      <alignment vertical="center"/>
    </xf>
    <xf numFmtId="0" fontId="0" fillId="0" borderId="1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4">
    <cellStyle name="백분율" xfId="2" builtinId="5"/>
    <cellStyle name="쉼표 [0]" xfId="1" builtinId="6"/>
    <cellStyle name="제목 1" xfId="3" builtinId="16"/>
    <cellStyle name="표준" xfId="0" builtinId="0"/>
  </cellStyles>
  <dxfs count="12"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맑은 고딕"/>
        <family val="2"/>
        <charset val="129"/>
        <scheme val="minor"/>
      </font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border outline="0">
        <top style="thin">
          <color indexed="64"/>
        </top>
      </border>
    </dxf>
    <dxf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/>
              <a:t>스키제품 판매 현황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차트작업!$D$3</c:f>
              <c:strCache>
                <c:ptCount val="1"/>
                <c:pt idx="0">
                  <c:v>판매량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(차트작업!$A$4:$A$5,차트작업!$A$7:$A$8)</c:f>
              <c:strCache>
                <c:ptCount val="4"/>
                <c:pt idx="0">
                  <c:v>스키복</c:v>
                </c:pt>
                <c:pt idx="1">
                  <c:v>고글</c:v>
                </c:pt>
                <c:pt idx="2">
                  <c:v>장갑</c:v>
                </c:pt>
                <c:pt idx="3">
                  <c:v>보호대</c:v>
                </c:pt>
              </c:strCache>
            </c:strRef>
          </c:cat>
          <c:val>
            <c:numRef>
              <c:f>(차트작업!$D$4:$D$5,차트작업!$D$7:$D$8)</c:f>
              <c:numCache>
                <c:formatCode>#,##0_ </c:formatCode>
                <c:ptCount val="4"/>
                <c:pt idx="0">
                  <c:v>67</c:v>
                </c:pt>
                <c:pt idx="1">
                  <c:v>146</c:v>
                </c:pt>
                <c:pt idx="2">
                  <c:v>132</c:v>
                </c:pt>
                <c:pt idx="3">
                  <c:v>101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468-4D71-B1B6-24B3D75E73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303342480"/>
        <c:axId val="1303345360"/>
      </c:barChart>
      <c:lineChart>
        <c:grouping val="standard"/>
        <c:varyColors val="0"/>
        <c:ser>
          <c:idx val="2"/>
          <c:order val="1"/>
          <c:tx>
            <c:strRef>
              <c:f>차트작업!$E$3</c:f>
              <c:strCache>
                <c:ptCount val="1"/>
                <c:pt idx="0">
                  <c:v>판매총액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(차트작업!$A$4:$A$5,차트작업!$A$7:$A$8)</c:f>
              <c:strCache>
                <c:ptCount val="4"/>
                <c:pt idx="0">
                  <c:v>스키복</c:v>
                </c:pt>
                <c:pt idx="1">
                  <c:v>고글</c:v>
                </c:pt>
                <c:pt idx="2">
                  <c:v>장갑</c:v>
                </c:pt>
                <c:pt idx="3">
                  <c:v>보호대</c:v>
                </c:pt>
              </c:strCache>
            </c:strRef>
          </c:cat>
          <c:val>
            <c:numRef>
              <c:f>(차트작업!$E$4:$E$5,차트작업!$E$7:$E$8)</c:f>
              <c:numCache>
                <c:formatCode>#,##0_ </c:formatCode>
                <c:ptCount val="4"/>
                <c:pt idx="0">
                  <c:v>6365000</c:v>
                </c:pt>
                <c:pt idx="1">
                  <c:v>5110000</c:v>
                </c:pt>
                <c:pt idx="2">
                  <c:v>3300000</c:v>
                </c:pt>
                <c:pt idx="3">
                  <c:v>4545000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468-4D71-B1B6-24B3D75E73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5487856"/>
        <c:axId val="2065486896"/>
      </c:lineChart>
      <c:catAx>
        <c:axId val="1303342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03345360"/>
        <c:crosses val="autoZero"/>
        <c:auto val="1"/>
        <c:lblAlgn val="ctr"/>
        <c:lblOffset val="100"/>
        <c:noMultiLvlLbl val="0"/>
      </c:catAx>
      <c:valAx>
        <c:axId val="13033453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03342480"/>
        <c:crosses val="autoZero"/>
        <c:crossBetween val="between"/>
        <c:majorUnit val="40"/>
      </c:valAx>
      <c:valAx>
        <c:axId val="2065486896"/>
        <c:scaling>
          <c:orientation val="minMax"/>
          <c:max val="8000000"/>
        </c:scaling>
        <c:delete val="0"/>
        <c:axPos val="r"/>
        <c:numFmt formatCode="#,##0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2065487856"/>
        <c:crosses val="max"/>
        <c:crossBetween val="between"/>
        <c:majorUnit val="2000000"/>
      </c:valAx>
      <c:catAx>
        <c:axId val="206548785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06548689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돋움체" panose="020B0609000101010101" pitchFamily="49" charset="-127"/>
              <a:ea typeface="돋움체" panose="020B0609000101010101" pitchFamily="49" charset="-127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60960</xdr:colOff>
          <xdr:row>2</xdr:row>
          <xdr:rowOff>38100</xdr:rowOff>
        </xdr:from>
        <xdr:to>
          <xdr:col>7</xdr:col>
          <xdr:colOff>609600</xdr:colOff>
          <xdr:row>4</xdr:row>
          <xdr:rowOff>30480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6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평균</a:t>
              </a:r>
            </a:p>
          </xdr:txBody>
        </xdr:sp>
        <xdr:clientData fPrintsWithSheet="0"/>
      </xdr:twoCellAnchor>
    </mc:Choice>
    <mc:Fallback/>
  </mc:AlternateContent>
  <xdr:twoCellAnchor>
    <xdr:from>
      <xdr:col>6</xdr:col>
      <xdr:colOff>15240</xdr:colOff>
      <xdr:row>6</xdr:row>
      <xdr:rowOff>38100</xdr:rowOff>
    </xdr:from>
    <xdr:to>
      <xdr:col>7</xdr:col>
      <xdr:colOff>579120</xdr:colOff>
      <xdr:row>8</xdr:row>
      <xdr:rowOff>15240</xdr:rowOff>
    </xdr:to>
    <xdr:sp macro="[0]!테두리" textlink="">
      <xdr:nvSpPr>
        <xdr:cNvPr id="2" name="사각형: 둥근 모서리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4533900" y="1409700"/>
          <a:ext cx="1234440" cy="41910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테두리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7</xdr:col>
      <xdr:colOff>0</xdr:colOff>
      <xdr:row>26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USER" refreshedDate="45627.765324074076" createdVersion="8" refreshedVersion="8" minRefreshableVersion="3" recordCount="12" xr:uid="{93CD3272-E7D1-4A52-BC15-7625F71B757D}">
  <cacheSource type="worksheet">
    <worksheetSource ref="A3:F15" sheet="분석작업-2"/>
  </cacheSource>
  <cacheFields count="6">
    <cacheField name="매장명" numFmtId="0">
      <sharedItems count="12">
        <s v="MCTRO"/>
        <s v="둑스"/>
        <s v="페리페리"/>
        <s v="발렌슈아"/>
        <s v="GStyle"/>
        <s v="비비리토"/>
        <s v="K4"/>
        <s v="유스페이스"/>
        <s v="네푸"/>
        <s v="짜장나라"/>
        <s v="볼레오르"/>
        <s v="민국뚝배기"/>
      </sharedItems>
    </cacheField>
    <cacheField name="매장구분" numFmtId="0">
      <sharedItems count="6">
        <s v="패션잡화"/>
        <s v="여성의류"/>
        <s v="아웃도어"/>
        <s v="중식당"/>
        <s v="양식당"/>
        <s v="한식당"/>
      </sharedItems>
    </cacheField>
    <cacheField name="매장위치" numFmtId="0">
      <sharedItems count="4">
        <s v="1층"/>
        <s v="2층"/>
        <s v="3층"/>
        <s v="4층"/>
      </sharedItems>
    </cacheField>
    <cacheField name="보증금" numFmtId="41">
      <sharedItems containsSemiMixedTypes="0" containsString="0" containsNumber="1" containsInteger="1" minValue="150000000" maxValue="350000000"/>
    </cacheField>
    <cacheField name="임대료" numFmtId="41">
      <sharedItems containsSemiMixedTypes="0" containsString="0" containsNumber="1" containsInteger="1" minValue="3200000" maxValue="7400000"/>
    </cacheField>
    <cacheField name="관리비" numFmtId="41">
      <sharedItems containsSemiMixedTypes="0" containsString="0" containsNumber="1" containsInteger="1" minValue="1400000" maxValue="3200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x v="0"/>
    <x v="0"/>
    <x v="0"/>
    <n v="150000000"/>
    <n v="3200000"/>
    <n v="1400000"/>
  </r>
  <r>
    <x v="1"/>
    <x v="0"/>
    <x v="0"/>
    <n v="180000000"/>
    <n v="3800000"/>
    <n v="1600000"/>
  </r>
  <r>
    <x v="2"/>
    <x v="0"/>
    <x v="0"/>
    <n v="160000000"/>
    <n v="3400000"/>
    <n v="1400000"/>
  </r>
  <r>
    <x v="3"/>
    <x v="1"/>
    <x v="1"/>
    <n v="210000000"/>
    <n v="4400000"/>
    <n v="1900000"/>
  </r>
  <r>
    <x v="4"/>
    <x v="1"/>
    <x v="1"/>
    <n v="200000000"/>
    <n v="4200000"/>
    <n v="1800000"/>
  </r>
  <r>
    <x v="5"/>
    <x v="1"/>
    <x v="1"/>
    <n v="240000000"/>
    <n v="5000000"/>
    <n v="2200000"/>
  </r>
  <r>
    <x v="6"/>
    <x v="2"/>
    <x v="2"/>
    <n v="280000000"/>
    <n v="5900000"/>
    <n v="2500000"/>
  </r>
  <r>
    <x v="7"/>
    <x v="2"/>
    <x v="2"/>
    <n v="270000000"/>
    <n v="5700000"/>
    <n v="2400000"/>
  </r>
  <r>
    <x v="8"/>
    <x v="2"/>
    <x v="2"/>
    <n v="250000000"/>
    <n v="5300000"/>
    <n v="2300000"/>
  </r>
  <r>
    <x v="9"/>
    <x v="3"/>
    <x v="3"/>
    <n v="300000000"/>
    <n v="6300000"/>
    <n v="2700000"/>
  </r>
  <r>
    <x v="10"/>
    <x v="4"/>
    <x v="3"/>
    <n v="350000000"/>
    <n v="7400000"/>
    <n v="3200000"/>
  </r>
  <r>
    <x v="11"/>
    <x v="5"/>
    <x v="3"/>
    <n v="320000000"/>
    <n v="6700000"/>
    <n v="2900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60D9E63-5BA3-49D3-BBC7-71AA7A067ECD}" name="피벗 테이블1" cacheId="0" applyNumberFormats="0" applyBorderFormats="0" applyFontFormats="0" applyPatternFormats="0" applyAlignmentFormats="0" applyWidthHeightFormats="1" dataCaption="값" updatedVersion="8" minRefreshableVersion="3" useAutoFormatting="1" itemPrintTitles="1" createdVersion="8" indent="0" compact="0" outline="1" outlineData="1" compactData="0" multipleFieldFilters="0">
  <location ref="A21:E27" firstHeaderRow="1" firstDataRow="3" firstDataCol="1" rowPageCount="1" colPageCount="1"/>
  <pivotFields count="6">
    <pivotField axis="axisRow" compact="0" showAll="0">
      <items count="13">
        <item x="4"/>
        <item x="6"/>
        <item x="0"/>
        <item x="8"/>
        <item x="1"/>
        <item x="11"/>
        <item x="3"/>
        <item x="10"/>
        <item x="5"/>
        <item x="7"/>
        <item x="9"/>
        <item x="2"/>
        <item t="default"/>
      </items>
    </pivotField>
    <pivotField axis="axisCol" compact="0" showAll="0">
      <items count="7">
        <item x="2"/>
        <item x="4"/>
        <item x="1"/>
        <item x="3"/>
        <item x="0"/>
        <item x="5"/>
        <item t="default"/>
      </items>
    </pivotField>
    <pivotField axis="axisPage" compact="0" showAll="0">
      <items count="5">
        <item x="0"/>
        <item x="1"/>
        <item x="2"/>
        <item x="3"/>
        <item t="default"/>
      </items>
    </pivotField>
    <pivotField compact="0" numFmtId="41" showAll="0"/>
    <pivotField dataField="1" compact="0" numFmtId="41" showAll="0"/>
    <pivotField dataField="1" compact="0" numFmtId="41" showAll="0"/>
  </pivotFields>
  <rowFields count="1">
    <field x="0"/>
  </rowFields>
  <rowItems count="4">
    <i>
      <x v="2"/>
    </i>
    <i>
      <x v="4"/>
    </i>
    <i>
      <x v="11"/>
    </i>
    <i t="grand">
      <x/>
    </i>
  </rowItems>
  <colFields count="2">
    <field x="1"/>
    <field x="-2"/>
  </colFields>
  <colItems count="4">
    <i>
      <x v="4"/>
      <x/>
    </i>
    <i r="1" i="1">
      <x v="1"/>
    </i>
    <i t="grand">
      <x/>
    </i>
    <i t="grand" i="1">
      <x/>
    </i>
  </colItems>
  <pageFields count="1">
    <pageField fld="2" item="0" hier="-1"/>
  </pageFields>
  <dataFields count="2">
    <dataField name="평균 : 임대료" fld="4" subtotal="average" baseField="0" baseItem="0"/>
    <dataField name="평균 : 관리비" fld="5" subtotal="average" baseField="0" baseItem="0"/>
  </dataField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993B02C-0001-4E00-9F09-E60E9BE6B65B}" name="표1" displayName="표1" ref="A3:H26" totalsRowShown="0" headerRowDxfId="11" dataDxfId="9" headerRowBorderDxfId="10" tableBorderDxfId="8">
  <autoFilter ref="A3:H26" xr:uid="{8993B02C-0001-4E00-9F09-E60E9BE6B65B}"/>
  <tableColumns count="8">
    <tableColumn id="1" xr3:uid="{C4A5704A-CF55-4173-81A9-9C521C5368F6}" name="성명" dataDxfId="7"/>
    <tableColumn id="2" xr3:uid="{21DACD28-112D-4848-9A5E-06A8B9C52336}" name="성별" dataDxfId="6"/>
    <tableColumn id="3" xr3:uid="{ACFC67D1-EDE9-4F12-998E-1519F55DD624}" name="국어" dataDxfId="5"/>
    <tableColumn id="4" xr3:uid="{820527D6-C65D-46B9-A64D-91A7EDD8D34A}" name="영어" dataDxfId="4"/>
    <tableColumn id="5" xr3:uid="{5361E931-608A-4218-8552-35B6427DC96E}" name="수학" dataDxfId="3"/>
    <tableColumn id="6" xr3:uid="{8B494CC4-F7B1-4BD8-A8CC-0C1E165A12A5}" name="과학" dataDxfId="2"/>
    <tableColumn id="7" xr3:uid="{6A0BC564-7EA2-4C04-88CF-C4876F3EF53F}" name="사회" dataDxfId="1"/>
    <tableColumn id="8" xr3:uid="{4F496C9C-44AE-4E83-A670-BC69432169AE}" name="총점" dataDxfId="0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F9"/>
  <sheetViews>
    <sheetView workbookViewId="0"/>
  </sheetViews>
  <sheetFormatPr defaultRowHeight="17.399999999999999" x14ac:dyDescent="0.4"/>
  <cols>
    <col min="1" max="1" width="9.296875" customWidth="1"/>
  </cols>
  <sheetData>
    <row r="1" spans="1:6" x14ac:dyDescent="0.4">
      <c r="A1" t="s">
        <v>0</v>
      </c>
    </row>
    <row r="3" spans="1:6" x14ac:dyDescent="0.4">
      <c r="A3" s="1"/>
      <c r="B3" s="1"/>
      <c r="C3" s="1"/>
      <c r="D3" s="1"/>
      <c r="E3" s="1"/>
      <c r="F3" s="1"/>
    </row>
    <row r="4" spans="1:6" x14ac:dyDescent="0.4">
      <c r="A4" s="1"/>
      <c r="B4" s="1"/>
      <c r="C4" s="1"/>
      <c r="D4" s="1"/>
      <c r="E4" s="2"/>
      <c r="F4" s="1"/>
    </row>
    <row r="5" spans="1:6" x14ac:dyDescent="0.4">
      <c r="A5" s="1"/>
      <c r="B5" s="1"/>
      <c r="C5" s="1"/>
      <c r="D5" s="1"/>
      <c r="E5" s="2"/>
      <c r="F5" s="1"/>
    </row>
    <row r="6" spans="1:6" x14ac:dyDescent="0.4">
      <c r="A6" s="1"/>
      <c r="B6" s="1"/>
      <c r="C6" s="1"/>
      <c r="D6" s="1"/>
      <c r="E6" s="2"/>
      <c r="F6" s="1"/>
    </row>
    <row r="7" spans="1:6" x14ac:dyDescent="0.4">
      <c r="A7" s="1"/>
      <c r="B7" s="1"/>
      <c r="C7" s="1"/>
      <c r="D7" s="1"/>
      <c r="E7" s="2"/>
      <c r="F7" s="1"/>
    </row>
    <row r="8" spans="1:6" x14ac:dyDescent="0.4">
      <c r="A8" s="1"/>
      <c r="B8" s="1"/>
      <c r="C8" s="1"/>
      <c r="D8" s="1"/>
      <c r="E8" s="2"/>
      <c r="F8" s="1"/>
    </row>
    <row r="9" spans="1:6" x14ac:dyDescent="0.4">
      <c r="A9" s="1"/>
      <c r="B9" s="1"/>
      <c r="C9" s="1"/>
      <c r="D9" s="1"/>
      <c r="E9" s="2"/>
      <c r="F9" s="1"/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K20"/>
  <sheetViews>
    <sheetView workbookViewId="0">
      <selection activeCell="E20" sqref="E20"/>
    </sheetView>
  </sheetViews>
  <sheetFormatPr defaultRowHeight="17.399999999999999" x14ac:dyDescent="0.4"/>
  <cols>
    <col min="1" max="1" width="11" bestFit="1" customWidth="1"/>
    <col min="2" max="2" width="15.19921875" bestFit="1" customWidth="1"/>
  </cols>
  <sheetData>
    <row r="1" spans="1:7" ht="28.05" customHeight="1" thickBot="1" x14ac:dyDescent="0.45">
      <c r="A1" s="16" t="s">
        <v>116</v>
      </c>
      <c r="B1" s="16"/>
      <c r="C1" s="16"/>
      <c r="D1" s="16"/>
      <c r="E1" s="16"/>
      <c r="F1" s="16"/>
      <c r="G1" s="16"/>
    </row>
    <row r="2" spans="1:7" ht="18.600000000000001" thickTop="1" thickBot="1" x14ac:dyDescent="0.45"/>
    <row r="3" spans="1:7" x14ac:dyDescent="0.4">
      <c r="A3" s="19" t="s">
        <v>117</v>
      </c>
      <c r="B3" s="20" t="s">
        <v>118</v>
      </c>
      <c r="C3" s="20" t="s">
        <v>119</v>
      </c>
      <c r="D3" s="20" t="s">
        <v>120</v>
      </c>
      <c r="E3" s="20" t="s">
        <v>121</v>
      </c>
      <c r="F3" s="20" t="s">
        <v>224</v>
      </c>
      <c r="G3" s="21" t="s">
        <v>122</v>
      </c>
    </row>
    <row r="4" spans="1:7" x14ac:dyDescent="0.4">
      <c r="A4" s="28" t="s">
        <v>123</v>
      </c>
      <c r="B4" s="17">
        <v>45143</v>
      </c>
      <c r="C4" s="6" t="s">
        <v>124</v>
      </c>
      <c r="D4" s="18">
        <v>1200</v>
      </c>
      <c r="E4" s="18">
        <v>1500</v>
      </c>
      <c r="F4" s="18">
        <v>1435</v>
      </c>
      <c r="G4" s="22">
        <f t="shared" ref="G4:G15" si="0">F4/E4</f>
        <v>0.95666666666666667</v>
      </c>
    </row>
    <row r="5" spans="1:7" x14ac:dyDescent="0.4">
      <c r="A5" s="28"/>
      <c r="B5" s="17">
        <v>45143</v>
      </c>
      <c r="C5" s="6" t="s">
        <v>125</v>
      </c>
      <c r="D5" s="18">
        <v>1200</v>
      </c>
      <c r="E5" s="18">
        <v>1500</v>
      </c>
      <c r="F5" s="18">
        <v>1518</v>
      </c>
      <c r="G5" s="22">
        <f t="shared" si="0"/>
        <v>1.012</v>
      </c>
    </row>
    <row r="6" spans="1:7" x14ac:dyDescent="0.4">
      <c r="A6" s="28"/>
      <c r="B6" s="17">
        <v>45143</v>
      </c>
      <c r="C6" s="6" t="s">
        <v>126</v>
      </c>
      <c r="D6" s="18">
        <v>2000</v>
      </c>
      <c r="E6" s="18">
        <v>1200</v>
      </c>
      <c r="F6" s="18">
        <v>1352</v>
      </c>
      <c r="G6" s="22">
        <f t="shared" si="0"/>
        <v>1.1266666666666667</v>
      </c>
    </row>
    <row r="7" spans="1:7" x14ac:dyDescent="0.4">
      <c r="A7" s="28" t="s">
        <v>127</v>
      </c>
      <c r="B7" s="17">
        <v>45144</v>
      </c>
      <c r="C7" s="6" t="s">
        <v>124</v>
      </c>
      <c r="D7" s="18">
        <v>2500</v>
      </c>
      <c r="E7" s="18">
        <v>1000</v>
      </c>
      <c r="F7" s="18">
        <v>1240</v>
      </c>
      <c r="G7" s="22">
        <f t="shared" si="0"/>
        <v>1.24</v>
      </c>
    </row>
    <row r="8" spans="1:7" x14ac:dyDescent="0.4">
      <c r="A8" s="28"/>
      <c r="B8" s="17">
        <v>45144</v>
      </c>
      <c r="C8" s="6" t="s">
        <v>125</v>
      </c>
      <c r="D8" s="18">
        <v>3000</v>
      </c>
      <c r="E8" s="18">
        <v>800</v>
      </c>
      <c r="F8" s="18">
        <v>786</v>
      </c>
      <c r="G8" s="22">
        <f t="shared" si="0"/>
        <v>0.98250000000000004</v>
      </c>
    </row>
    <row r="9" spans="1:7" x14ac:dyDescent="0.4">
      <c r="A9" s="28"/>
      <c r="B9" s="17">
        <v>45144</v>
      </c>
      <c r="C9" s="6" t="s">
        <v>126</v>
      </c>
      <c r="D9" s="18">
        <v>1800</v>
      </c>
      <c r="E9" s="18">
        <v>1400</v>
      </c>
      <c r="F9" s="18">
        <v>1385</v>
      </c>
      <c r="G9" s="22">
        <f t="shared" si="0"/>
        <v>0.98928571428571432</v>
      </c>
    </row>
    <row r="10" spans="1:7" x14ac:dyDescent="0.4">
      <c r="A10" s="28" t="s">
        <v>128</v>
      </c>
      <c r="B10" s="17">
        <v>45145</v>
      </c>
      <c r="C10" s="6" t="s">
        <v>124</v>
      </c>
      <c r="D10" s="18">
        <v>1500</v>
      </c>
      <c r="E10" s="18">
        <v>1300</v>
      </c>
      <c r="F10" s="18">
        <v>1389</v>
      </c>
      <c r="G10" s="22">
        <f t="shared" si="0"/>
        <v>1.0684615384615384</v>
      </c>
    </row>
    <row r="11" spans="1:7" x14ac:dyDescent="0.4">
      <c r="A11" s="28"/>
      <c r="B11" s="17">
        <v>45145</v>
      </c>
      <c r="C11" s="6" t="s">
        <v>125</v>
      </c>
      <c r="D11" s="18">
        <v>1150</v>
      </c>
      <c r="E11" s="18">
        <v>1600</v>
      </c>
      <c r="F11" s="18">
        <v>1579</v>
      </c>
      <c r="G11" s="22">
        <f t="shared" si="0"/>
        <v>0.98687499999999995</v>
      </c>
    </row>
    <row r="12" spans="1:7" x14ac:dyDescent="0.4">
      <c r="A12" s="28"/>
      <c r="B12" s="17">
        <v>45145</v>
      </c>
      <c r="C12" s="6" t="s">
        <v>126</v>
      </c>
      <c r="D12" s="18">
        <v>1000</v>
      </c>
      <c r="E12" s="18">
        <v>2000</v>
      </c>
      <c r="F12" s="18">
        <v>2168</v>
      </c>
      <c r="G12" s="22">
        <f t="shared" si="0"/>
        <v>1.0840000000000001</v>
      </c>
    </row>
    <row r="13" spans="1:7" x14ac:dyDescent="0.4">
      <c r="A13" s="28" t="s">
        <v>129</v>
      </c>
      <c r="B13" s="17">
        <v>45146</v>
      </c>
      <c r="C13" s="6" t="s">
        <v>124</v>
      </c>
      <c r="D13" s="18">
        <v>950</v>
      </c>
      <c r="E13" s="18">
        <v>2500</v>
      </c>
      <c r="F13" s="18">
        <v>2579</v>
      </c>
      <c r="G13" s="22">
        <f t="shared" si="0"/>
        <v>1.0316000000000001</v>
      </c>
    </row>
    <row r="14" spans="1:7" x14ac:dyDescent="0.4">
      <c r="A14" s="28"/>
      <c r="B14" s="17">
        <v>45146</v>
      </c>
      <c r="C14" s="6" t="s">
        <v>125</v>
      </c>
      <c r="D14" s="18">
        <v>1100</v>
      </c>
      <c r="E14" s="18">
        <v>1600</v>
      </c>
      <c r="F14" s="18">
        <v>1589</v>
      </c>
      <c r="G14" s="22">
        <f t="shared" si="0"/>
        <v>0.99312500000000004</v>
      </c>
    </row>
    <row r="15" spans="1:7" ht="18" thickBot="1" x14ac:dyDescent="0.45">
      <c r="A15" s="29"/>
      <c r="B15" s="23">
        <v>45146</v>
      </c>
      <c r="C15" s="24" t="s">
        <v>126</v>
      </c>
      <c r="D15" s="25">
        <v>3200</v>
      </c>
      <c r="E15" s="25">
        <v>800</v>
      </c>
      <c r="F15" s="25">
        <v>872</v>
      </c>
      <c r="G15" s="26">
        <f t="shared" si="0"/>
        <v>1.0900000000000001</v>
      </c>
    </row>
    <row r="20" spans="11:11" x14ac:dyDescent="0.4">
      <c r="K20" s="1"/>
    </row>
  </sheetData>
  <mergeCells count="4">
    <mergeCell ref="A13:A15"/>
    <mergeCell ref="A10:A12"/>
    <mergeCell ref="A7:A9"/>
    <mergeCell ref="A4:A6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B2:E14"/>
  <sheetViews>
    <sheetView workbookViewId="0">
      <selection activeCell="B4" sqref="B4:B14"/>
    </sheetView>
  </sheetViews>
  <sheetFormatPr defaultRowHeight="17.399999999999999" x14ac:dyDescent="0.4"/>
  <cols>
    <col min="1" max="1" width="3.59765625" customWidth="1"/>
  </cols>
  <sheetData>
    <row r="2" spans="2:5" x14ac:dyDescent="0.4">
      <c r="B2" t="s">
        <v>211</v>
      </c>
    </row>
    <row r="4" spans="2:5" x14ac:dyDescent="0.4">
      <c r="B4" t="s">
        <v>225</v>
      </c>
      <c r="C4" t="s">
        <v>226</v>
      </c>
      <c r="D4" t="s">
        <v>227</v>
      </c>
      <c r="E4" t="s">
        <v>228</v>
      </c>
    </row>
    <row r="5" spans="2:5" x14ac:dyDescent="0.4">
      <c r="B5" t="s">
        <v>229</v>
      </c>
      <c r="C5">
        <v>1500</v>
      </c>
      <c r="D5">
        <v>1384</v>
      </c>
      <c r="E5" s="27">
        <v>0.92</v>
      </c>
    </row>
    <row r="6" spans="2:5" x14ac:dyDescent="0.4">
      <c r="B6" t="s">
        <v>230</v>
      </c>
      <c r="C6">
        <v>1600</v>
      </c>
      <c r="D6">
        <v>1544</v>
      </c>
      <c r="E6" s="27">
        <v>0.97</v>
      </c>
    </row>
    <row r="7" spans="2:5" x14ac:dyDescent="0.4">
      <c r="B7" t="s">
        <v>231</v>
      </c>
      <c r="C7">
        <v>2000</v>
      </c>
      <c r="D7">
        <v>1423</v>
      </c>
      <c r="E7" s="27">
        <v>0.71</v>
      </c>
    </row>
    <row r="8" spans="2:5" x14ac:dyDescent="0.4">
      <c r="B8" t="s">
        <v>232</v>
      </c>
      <c r="C8">
        <v>1500</v>
      </c>
      <c r="D8">
        <v>1221</v>
      </c>
      <c r="E8" s="27">
        <v>0.81</v>
      </c>
    </row>
    <row r="9" spans="2:5" x14ac:dyDescent="0.4">
      <c r="B9" t="s">
        <v>233</v>
      </c>
      <c r="C9">
        <v>1200</v>
      </c>
      <c r="D9">
        <v>1095</v>
      </c>
      <c r="E9" s="27">
        <v>0.91</v>
      </c>
    </row>
    <row r="10" spans="2:5" x14ac:dyDescent="0.4">
      <c r="B10" t="s">
        <v>234</v>
      </c>
      <c r="C10">
        <v>1000</v>
      </c>
      <c r="D10">
        <v>912</v>
      </c>
      <c r="E10" s="27">
        <v>0.91</v>
      </c>
    </row>
    <row r="11" spans="2:5" x14ac:dyDescent="0.4">
      <c r="B11" t="s">
        <v>235</v>
      </c>
      <c r="C11">
        <v>1200</v>
      </c>
      <c r="D11">
        <v>965</v>
      </c>
      <c r="E11" s="27">
        <v>0.8</v>
      </c>
    </row>
    <row r="12" spans="2:5" x14ac:dyDescent="0.4">
      <c r="B12" t="s">
        <v>236</v>
      </c>
      <c r="C12">
        <v>1000</v>
      </c>
      <c r="D12">
        <v>769</v>
      </c>
      <c r="E12" s="27">
        <v>0.77</v>
      </c>
    </row>
    <row r="13" spans="2:5" x14ac:dyDescent="0.4">
      <c r="B13" t="s">
        <v>237</v>
      </c>
      <c r="C13">
        <v>1500</v>
      </c>
      <c r="D13">
        <v>1426</v>
      </c>
      <c r="E13" s="27">
        <v>0.95</v>
      </c>
    </row>
    <row r="14" spans="2:5" x14ac:dyDescent="0.4">
      <c r="B14" t="s">
        <v>238</v>
      </c>
      <c r="C14">
        <v>1800</v>
      </c>
      <c r="D14">
        <v>1698</v>
      </c>
      <c r="E14" s="27">
        <v>0.94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O39"/>
  <sheetViews>
    <sheetView topLeftCell="A10" workbookViewId="0">
      <selection activeCell="K3" sqref="K3:K12"/>
    </sheetView>
  </sheetViews>
  <sheetFormatPr defaultRowHeight="17.399999999999999" x14ac:dyDescent="0.4"/>
  <cols>
    <col min="1" max="1" width="9.5" bestFit="1" customWidth="1"/>
    <col min="4" max="4" width="9.796875" bestFit="1" customWidth="1"/>
    <col min="9" max="9" width="10.59765625" bestFit="1" customWidth="1"/>
    <col min="10" max="10" width="8.69921875" customWidth="1"/>
    <col min="12" max="12" width="10.3984375" bestFit="1" customWidth="1"/>
  </cols>
  <sheetData>
    <row r="1" spans="1:11" x14ac:dyDescent="0.4">
      <c r="A1" s="3" t="s">
        <v>1</v>
      </c>
      <c r="B1" s="5" t="s">
        <v>2</v>
      </c>
      <c r="G1" s="4" t="s">
        <v>3</v>
      </c>
      <c r="H1" s="5" t="s">
        <v>4</v>
      </c>
    </row>
    <row r="2" spans="1:11" x14ac:dyDescent="0.4">
      <c r="A2" s="6" t="s">
        <v>5</v>
      </c>
      <c r="B2" s="6" t="s">
        <v>6</v>
      </c>
      <c r="C2" s="6" t="s">
        <v>7</v>
      </c>
      <c r="D2" s="6" t="s">
        <v>8</v>
      </c>
      <c r="E2" s="7" t="s">
        <v>9</v>
      </c>
      <c r="G2" s="6" t="s">
        <v>10</v>
      </c>
      <c r="H2" s="6" t="s">
        <v>11</v>
      </c>
      <c r="I2" s="6" t="s">
        <v>12</v>
      </c>
      <c r="J2" s="6" t="s">
        <v>13</v>
      </c>
      <c r="K2" s="7" t="s">
        <v>14</v>
      </c>
    </row>
    <row r="3" spans="1:11" x14ac:dyDescent="0.4">
      <c r="A3" s="6" t="s">
        <v>15</v>
      </c>
      <c r="B3" s="6" t="s">
        <v>16</v>
      </c>
      <c r="C3" s="6">
        <v>1.82</v>
      </c>
      <c r="D3" s="6">
        <v>91</v>
      </c>
      <c r="E3" s="6" t="str">
        <f>IF(D3/POWER(C3,2)&lt;20,"저체중",IF(D3/POWER(C3,2)&lt;25,"정상","비만"))</f>
        <v>비만</v>
      </c>
      <c r="G3" s="6">
        <v>125001</v>
      </c>
      <c r="H3" s="6">
        <v>49</v>
      </c>
      <c r="I3" s="6">
        <v>60</v>
      </c>
      <c r="J3" s="6">
        <v>55</v>
      </c>
      <c r="K3" s="6" t="str">
        <f>IF(AND(AVERAGE(H3:I3)&gt;=80,J3&gt;=70),"합격","")</f>
        <v/>
      </c>
    </row>
    <row r="4" spans="1:11" x14ac:dyDescent="0.4">
      <c r="A4" s="6" t="s">
        <v>17</v>
      </c>
      <c r="B4" s="6" t="s">
        <v>18</v>
      </c>
      <c r="C4" s="6">
        <v>1.88</v>
      </c>
      <c r="D4" s="6">
        <v>78</v>
      </c>
      <c r="E4" s="6" t="str">
        <f t="shared" ref="E4:E12" si="0">IF(D4/POWER(C4,2)&lt;20,"저체중",IF(D4/POWER(C4,2)&lt;25,"정상","비만"))</f>
        <v>정상</v>
      </c>
      <c r="G4" s="6">
        <v>125002</v>
      </c>
      <c r="H4" s="6">
        <v>85</v>
      </c>
      <c r="I4" s="6">
        <v>76</v>
      </c>
      <c r="J4" s="6">
        <v>58</v>
      </c>
      <c r="K4" s="6" t="str">
        <f t="shared" ref="K4:K12" si="1">IF(AND(AVERAGE(H4:I4)&gt;=80,J4&gt;=70),"합격","")</f>
        <v/>
      </c>
    </row>
    <row r="5" spans="1:11" x14ac:dyDescent="0.4">
      <c r="A5" s="6" t="s">
        <v>19</v>
      </c>
      <c r="B5" s="6" t="s">
        <v>20</v>
      </c>
      <c r="C5" s="6">
        <v>1.74</v>
      </c>
      <c r="D5" s="6">
        <v>73</v>
      </c>
      <c r="E5" s="6" t="str">
        <f t="shared" si="0"/>
        <v>정상</v>
      </c>
      <c r="G5" s="6">
        <v>125003</v>
      </c>
      <c r="H5" s="6">
        <v>83</v>
      </c>
      <c r="I5" s="6">
        <v>81</v>
      </c>
      <c r="J5" s="6">
        <v>82</v>
      </c>
      <c r="K5" s="6" t="str">
        <f t="shared" si="1"/>
        <v>합격</v>
      </c>
    </row>
    <row r="6" spans="1:11" x14ac:dyDescent="0.4">
      <c r="A6" s="6" t="s">
        <v>21</v>
      </c>
      <c r="B6" s="6" t="s">
        <v>22</v>
      </c>
      <c r="C6" s="6">
        <v>1.71</v>
      </c>
      <c r="D6" s="6">
        <v>92</v>
      </c>
      <c r="E6" s="6" t="str">
        <f t="shared" si="0"/>
        <v>비만</v>
      </c>
      <c r="G6" s="6">
        <v>125004</v>
      </c>
      <c r="H6" s="6">
        <v>94</v>
      </c>
      <c r="I6" s="6">
        <v>92</v>
      </c>
      <c r="J6" s="6">
        <v>94</v>
      </c>
      <c r="K6" s="6" t="str">
        <f t="shared" si="1"/>
        <v>합격</v>
      </c>
    </row>
    <row r="7" spans="1:11" x14ac:dyDescent="0.4">
      <c r="A7" s="6" t="s">
        <v>23</v>
      </c>
      <c r="B7" s="6" t="s">
        <v>24</v>
      </c>
      <c r="C7" s="6">
        <v>1.64</v>
      </c>
      <c r="D7" s="6">
        <v>87</v>
      </c>
      <c r="E7" s="6" t="str">
        <f t="shared" si="0"/>
        <v>비만</v>
      </c>
      <c r="G7" s="6">
        <v>125005</v>
      </c>
      <c r="H7" s="6">
        <v>87</v>
      </c>
      <c r="I7" s="6">
        <v>90</v>
      </c>
      <c r="J7" s="6">
        <v>91</v>
      </c>
      <c r="K7" s="6" t="str">
        <f t="shared" si="1"/>
        <v>합격</v>
      </c>
    </row>
    <row r="8" spans="1:11" x14ac:dyDescent="0.4">
      <c r="A8" s="6" t="s">
        <v>25</v>
      </c>
      <c r="B8" s="6" t="s">
        <v>26</v>
      </c>
      <c r="C8" s="6">
        <v>1.58</v>
      </c>
      <c r="D8" s="6">
        <v>57</v>
      </c>
      <c r="E8" s="6" t="str">
        <f t="shared" si="0"/>
        <v>정상</v>
      </c>
      <c r="G8" s="6">
        <v>125006</v>
      </c>
      <c r="H8" s="6">
        <v>64</v>
      </c>
      <c r="I8" s="6">
        <v>70</v>
      </c>
      <c r="J8" s="6">
        <v>65</v>
      </c>
      <c r="K8" s="6" t="str">
        <f t="shared" si="1"/>
        <v/>
      </c>
    </row>
    <row r="9" spans="1:11" x14ac:dyDescent="0.4">
      <c r="A9" s="6" t="s">
        <v>25</v>
      </c>
      <c r="B9" s="6" t="s">
        <v>27</v>
      </c>
      <c r="C9" s="6">
        <v>1.7</v>
      </c>
      <c r="D9" s="6">
        <v>66</v>
      </c>
      <c r="E9" s="6" t="str">
        <f t="shared" si="0"/>
        <v>정상</v>
      </c>
      <c r="G9" s="6">
        <v>125007</v>
      </c>
      <c r="H9" s="6">
        <v>92</v>
      </c>
      <c r="I9" s="6">
        <v>90</v>
      </c>
      <c r="J9" s="6">
        <v>69</v>
      </c>
      <c r="K9" s="6" t="str">
        <f t="shared" si="1"/>
        <v/>
      </c>
    </row>
    <row r="10" spans="1:11" x14ac:dyDescent="0.4">
      <c r="A10" s="6" t="s">
        <v>28</v>
      </c>
      <c r="B10" s="6" t="s">
        <v>29</v>
      </c>
      <c r="C10" s="6">
        <v>1.66</v>
      </c>
      <c r="D10" s="6">
        <v>56</v>
      </c>
      <c r="E10" s="6" t="str">
        <f t="shared" si="0"/>
        <v>정상</v>
      </c>
      <c r="G10" s="6">
        <v>125008</v>
      </c>
      <c r="H10" s="6">
        <v>86</v>
      </c>
      <c r="I10" s="6">
        <v>83</v>
      </c>
      <c r="J10" s="6">
        <v>79</v>
      </c>
      <c r="K10" s="6" t="str">
        <f t="shared" si="1"/>
        <v>합격</v>
      </c>
    </row>
    <row r="11" spans="1:11" x14ac:dyDescent="0.4">
      <c r="A11" s="6" t="s">
        <v>30</v>
      </c>
      <c r="B11" s="6" t="s">
        <v>31</v>
      </c>
      <c r="C11" s="6">
        <v>1.59</v>
      </c>
      <c r="D11" s="6">
        <v>62</v>
      </c>
      <c r="E11" s="6" t="str">
        <f t="shared" si="0"/>
        <v>정상</v>
      </c>
      <c r="G11" s="6">
        <v>125009</v>
      </c>
      <c r="H11" s="6">
        <v>76</v>
      </c>
      <c r="I11" s="6">
        <v>73</v>
      </c>
      <c r="J11" s="6">
        <v>70</v>
      </c>
      <c r="K11" s="6" t="str">
        <f t="shared" si="1"/>
        <v/>
      </c>
    </row>
    <row r="12" spans="1:11" x14ac:dyDescent="0.4">
      <c r="A12" s="6" t="s">
        <v>30</v>
      </c>
      <c r="B12" s="6" t="s">
        <v>32</v>
      </c>
      <c r="C12" s="6">
        <v>1.61</v>
      </c>
      <c r="D12" s="6">
        <v>49</v>
      </c>
      <c r="E12" s="6" t="str">
        <f t="shared" si="0"/>
        <v>저체중</v>
      </c>
      <c r="G12" s="6">
        <v>125010</v>
      </c>
      <c r="H12" s="6">
        <v>57</v>
      </c>
      <c r="I12" s="6">
        <v>64</v>
      </c>
      <c r="J12" s="6">
        <v>75</v>
      </c>
      <c r="K12" s="6" t="str">
        <f t="shared" si="1"/>
        <v/>
      </c>
    </row>
    <row r="14" spans="1:11" x14ac:dyDescent="0.4">
      <c r="A14" s="4" t="s">
        <v>33</v>
      </c>
      <c r="B14" s="5" t="s">
        <v>34</v>
      </c>
      <c r="G14" s="4" t="s">
        <v>35</v>
      </c>
      <c r="H14" s="5" t="s">
        <v>36</v>
      </c>
    </row>
    <row r="15" spans="1:11" x14ac:dyDescent="0.4">
      <c r="A15" s="6" t="s">
        <v>37</v>
      </c>
      <c r="B15" s="6" t="s">
        <v>38</v>
      </c>
      <c r="C15" s="6" t="s">
        <v>39</v>
      </c>
      <c r="D15" s="6" t="s">
        <v>40</v>
      </c>
      <c r="E15" s="6" t="s">
        <v>41</v>
      </c>
      <c r="G15" s="6" t="s">
        <v>42</v>
      </c>
      <c r="H15" s="6" t="s">
        <v>43</v>
      </c>
      <c r="I15" s="6" t="s">
        <v>44</v>
      </c>
      <c r="J15" s="7" t="s">
        <v>45</v>
      </c>
    </row>
    <row r="16" spans="1:11" x14ac:dyDescent="0.4">
      <c r="A16" s="6" t="s">
        <v>46</v>
      </c>
      <c r="B16" s="6" t="s">
        <v>47</v>
      </c>
      <c r="C16" s="6">
        <v>65</v>
      </c>
      <c r="D16" s="6">
        <v>59</v>
      </c>
      <c r="E16" s="6">
        <v>124</v>
      </c>
      <c r="G16" s="6" t="s">
        <v>48</v>
      </c>
      <c r="H16" s="6" t="s">
        <v>49</v>
      </c>
      <c r="I16" s="8">
        <v>1760000</v>
      </c>
      <c r="J16" s="8" t="e">
        <f>INDEX(LEFT(H16,2),H16:I26,MATCH(L25:O26,0))</f>
        <v>#VALUE!</v>
      </c>
    </row>
    <row r="17" spans="1:15" x14ac:dyDescent="0.4">
      <c r="A17" s="6" t="s">
        <v>50</v>
      </c>
      <c r="B17" s="6" t="s">
        <v>47</v>
      </c>
      <c r="C17" s="6">
        <v>31</v>
      </c>
      <c r="D17" s="6">
        <v>28</v>
      </c>
      <c r="E17" s="6">
        <v>672</v>
      </c>
      <c r="G17" s="6" t="s">
        <v>51</v>
      </c>
      <c r="H17" s="6" t="s">
        <v>52</v>
      </c>
      <c r="I17" s="8">
        <v>4230000</v>
      </c>
      <c r="J17" s="8"/>
    </row>
    <row r="18" spans="1:15" x14ac:dyDescent="0.4">
      <c r="A18" s="6" t="s">
        <v>53</v>
      </c>
      <c r="B18" s="6" t="s">
        <v>47</v>
      </c>
      <c r="C18" s="6">
        <v>55</v>
      </c>
      <c r="D18" s="6">
        <v>65</v>
      </c>
      <c r="E18" s="6">
        <v>120</v>
      </c>
      <c r="G18" s="6" t="s">
        <v>54</v>
      </c>
      <c r="H18" s="6" t="s">
        <v>52</v>
      </c>
      <c r="I18" s="8">
        <v>8450000</v>
      </c>
      <c r="J18" s="8"/>
    </row>
    <row r="19" spans="1:15" x14ac:dyDescent="0.4">
      <c r="A19" s="6" t="s">
        <v>55</v>
      </c>
      <c r="B19" s="6" t="s">
        <v>56</v>
      </c>
      <c r="C19" s="6">
        <v>38</v>
      </c>
      <c r="D19" s="6">
        <v>42</v>
      </c>
      <c r="E19" s="6">
        <v>80</v>
      </c>
      <c r="G19" s="6" t="s">
        <v>57</v>
      </c>
      <c r="H19" s="6" t="s">
        <v>58</v>
      </c>
      <c r="I19" s="8">
        <v>2820000</v>
      </c>
      <c r="J19" s="8"/>
    </row>
    <row r="20" spans="1:15" x14ac:dyDescent="0.4">
      <c r="A20" s="6" t="s">
        <v>59</v>
      </c>
      <c r="B20" s="6" t="s">
        <v>47</v>
      </c>
      <c r="C20" s="6">
        <v>82</v>
      </c>
      <c r="D20" s="6">
        <v>90</v>
      </c>
      <c r="E20" s="6">
        <v>172</v>
      </c>
      <c r="G20" s="6" t="s">
        <v>60</v>
      </c>
      <c r="H20" s="6" t="s">
        <v>49</v>
      </c>
      <c r="I20" s="8">
        <v>3880000</v>
      </c>
      <c r="J20" s="8"/>
    </row>
    <row r="21" spans="1:15" x14ac:dyDescent="0.4">
      <c r="A21" s="6" t="s">
        <v>61</v>
      </c>
      <c r="B21" s="6" t="s">
        <v>56</v>
      </c>
      <c r="C21" s="6">
        <v>64</v>
      </c>
      <c r="D21" s="6">
        <v>68</v>
      </c>
      <c r="E21" s="6">
        <v>132</v>
      </c>
      <c r="G21" s="6" t="s">
        <v>62</v>
      </c>
      <c r="H21" s="6" t="s">
        <v>58</v>
      </c>
      <c r="I21" s="8">
        <v>7750000</v>
      </c>
      <c r="J21" s="8"/>
    </row>
    <row r="22" spans="1:15" x14ac:dyDescent="0.4">
      <c r="A22" s="6" t="s">
        <v>63</v>
      </c>
      <c r="B22" s="6" t="s">
        <v>47</v>
      </c>
      <c r="C22" s="6">
        <v>48</v>
      </c>
      <c r="D22" s="6">
        <v>40</v>
      </c>
      <c r="E22" s="6">
        <v>88</v>
      </c>
      <c r="G22" s="6" t="s">
        <v>64</v>
      </c>
      <c r="H22" s="6" t="s">
        <v>52</v>
      </c>
      <c r="I22" s="8">
        <v>5640000</v>
      </c>
      <c r="J22" s="8"/>
    </row>
    <row r="23" spans="1:15" x14ac:dyDescent="0.4">
      <c r="A23" s="6" t="s">
        <v>65</v>
      </c>
      <c r="B23" s="6" t="s">
        <v>56</v>
      </c>
      <c r="C23" s="6">
        <v>38</v>
      </c>
      <c r="D23" s="6">
        <v>42</v>
      </c>
      <c r="E23" s="6">
        <v>80</v>
      </c>
      <c r="G23" s="6" t="s">
        <v>66</v>
      </c>
      <c r="H23" s="6" t="s">
        <v>49</v>
      </c>
      <c r="I23" s="8">
        <v>9510000</v>
      </c>
      <c r="J23" s="8"/>
    </row>
    <row r="24" spans="1:15" x14ac:dyDescent="0.4">
      <c r="A24" s="6" t="s">
        <v>67</v>
      </c>
      <c r="B24" s="6" t="s">
        <v>56</v>
      </c>
      <c r="C24" s="6">
        <v>75</v>
      </c>
      <c r="D24" s="6">
        <v>70</v>
      </c>
      <c r="E24" s="6">
        <v>145</v>
      </c>
      <c r="G24" s="6" t="s">
        <v>68</v>
      </c>
      <c r="H24" s="6" t="s">
        <v>49</v>
      </c>
      <c r="I24" s="8">
        <v>8450000</v>
      </c>
      <c r="J24" s="8"/>
      <c r="L24" t="s">
        <v>77</v>
      </c>
    </row>
    <row r="25" spans="1:15" x14ac:dyDescent="0.4">
      <c r="A25" s="6" t="s">
        <v>69</v>
      </c>
      <c r="B25" s="6" t="s">
        <v>47</v>
      </c>
      <c r="C25" s="6">
        <v>38</v>
      </c>
      <c r="D25" s="6">
        <v>32</v>
      </c>
      <c r="E25" s="6">
        <v>70</v>
      </c>
      <c r="G25" s="6" t="s">
        <v>70</v>
      </c>
      <c r="H25" s="6" t="s">
        <v>58</v>
      </c>
      <c r="I25" s="8">
        <v>6340000</v>
      </c>
      <c r="J25" s="8"/>
      <c r="L25" s="6" t="s">
        <v>43</v>
      </c>
      <c r="M25" s="6" t="s">
        <v>73</v>
      </c>
      <c r="N25" s="6" t="s">
        <v>74</v>
      </c>
      <c r="O25" s="6" t="s">
        <v>75</v>
      </c>
    </row>
    <row r="26" spans="1:15" x14ac:dyDescent="0.4">
      <c r="A26" s="30" t="s">
        <v>71</v>
      </c>
      <c r="B26" s="31"/>
      <c r="C26" s="31"/>
      <c r="D26" s="32"/>
      <c r="E26" s="6">
        <f>ROUNDDOWN(DAVERAGE(A15:E25,E15,B15:B16),1)</f>
        <v>207.6</v>
      </c>
      <c r="G26" s="6" t="s">
        <v>72</v>
      </c>
      <c r="H26" s="6" t="s">
        <v>58</v>
      </c>
      <c r="I26" s="8">
        <v>3170000</v>
      </c>
      <c r="J26" s="8"/>
      <c r="L26" s="6" t="s">
        <v>76</v>
      </c>
      <c r="M26" s="9">
        <v>1.1999999999999999E-3</v>
      </c>
      <c r="N26" s="9">
        <v>1.6999999999999999E-3</v>
      </c>
      <c r="O26" s="9">
        <v>2.0999999999999999E-3</v>
      </c>
    </row>
    <row r="28" spans="1:15" x14ac:dyDescent="0.4">
      <c r="A28" s="4" t="s">
        <v>78</v>
      </c>
      <c r="B28" s="5" t="s">
        <v>79</v>
      </c>
    </row>
    <row r="29" spans="1:15" x14ac:dyDescent="0.4">
      <c r="A29" s="6" t="s">
        <v>80</v>
      </c>
      <c r="B29" s="6" t="s">
        <v>37</v>
      </c>
      <c r="C29" s="6" t="s">
        <v>38</v>
      </c>
      <c r="D29" s="6" t="s">
        <v>81</v>
      </c>
      <c r="E29" s="7" t="s">
        <v>82</v>
      </c>
    </row>
    <row r="30" spans="1:15" x14ac:dyDescent="0.4">
      <c r="A30" s="6" t="s">
        <v>83</v>
      </c>
      <c r="B30" s="6" t="s">
        <v>84</v>
      </c>
      <c r="C30" s="6" t="s">
        <v>47</v>
      </c>
      <c r="D30" s="6" t="s">
        <v>85</v>
      </c>
      <c r="E30" s="6" t="str">
        <f>VLOOKUP(MID(A30,3,1),$G$36:$H$39,2,FALSE)</f>
        <v>과장</v>
      </c>
    </row>
    <row r="31" spans="1:15" x14ac:dyDescent="0.4">
      <c r="A31" s="6" t="s">
        <v>87</v>
      </c>
      <c r="B31" s="6" t="s">
        <v>88</v>
      </c>
      <c r="C31" s="6" t="s">
        <v>56</v>
      </c>
      <c r="D31" s="6" t="s">
        <v>89</v>
      </c>
      <c r="E31" s="6" t="str">
        <f t="shared" ref="E31:E39" si="2">VLOOKUP(MID(A31,3,1),$G$36:$H$39,2,FALSE)</f>
        <v>대리</v>
      </c>
    </row>
    <row r="32" spans="1:15" x14ac:dyDescent="0.4">
      <c r="A32" s="6" t="s">
        <v>91</v>
      </c>
      <c r="B32" s="6" t="s">
        <v>92</v>
      </c>
      <c r="C32" s="6" t="s">
        <v>47</v>
      </c>
      <c r="D32" s="6" t="s">
        <v>85</v>
      </c>
      <c r="E32" s="6" t="str">
        <f t="shared" si="2"/>
        <v>부장</v>
      </c>
    </row>
    <row r="33" spans="1:8" x14ac:dyDescent="0.4">
      <c r="A33" s="6" t="s">
        <v>94</v>
      </c>
      <c r="B33" s="6" t="s">
        <v>95</v>
      </c>
      <c r="C33" s="6" t="s">
        <v>56</v>
      </c>
      <c r="D33" s="6" t="s">
        <v>89</v>
      </c>
      <c r="E33" s="6" t="str">
        <f t="shared" si="2"/>
        <v>사원</v>
      </c>
    </row>
    <row r="34" spans="1:8" x14ac:dyDescent="0.4">
      <c r="A34" s="6" t="s">
        <v>97</v>
      </c>
      <c r="B34" s="6" t="s">
        <v>98</v>
      </c>
      <c r="C34" s="6" t="s">
        <v>56</v>
      </c>
      <c r="D34" s="6" t="s">
        <v>85</v>
      </c>
      <c r="E34" s="6" t="str">
        <f t="shared" si="2"/>
        <v>대리</v>
      </c>
      <c r="G34" s="33" t="s">
        <v>99</v>
      </c>
      <c r="H34" s="33"/>
    </row>
    <row r="35" spans="1:8" x14ac:dyDescent="0.4">
      <c r="A35" s="6" t="s">
        <v>100</v>
      </c>
      <c r="B35" s="6" t="s">
        <v>101</v>
      </c>
      <c r="C35" s="6" t="s">
        <v>56</v>
      </c>
      <c r="D35" s="6" t="s">
        <v>89</v>
      </c>
      <c r="E35" s="6" t="str">
        <f t="shared" si="2"/>
        <v>과장</v>
      </c>
      <c r="G35" s="6" t="s">
        <v>102</v>
      </c>
      <c r="H35" s="6" t="s">
        <v>82</v>
      </c>
    </row>
    <row r="36" spans="1:8" x14ac:dyDescent="0.4">
      <c r="A36" s="6" t="s">
        <v>103</v>
      </c>
      <c r="B36" s="6" t="s">
        <v>104</v>
      </c>
      <c r="C36" s="6" t="s">
        <v>47</v>
      </c>
      <c r="D36" s="6" t="s">
        <v>105</v>
      </c>
      <c r="E36" s="6" t="str">
        <f t="shared" si="2"/>
        <v>사원</v>
      </c>
      <c r="G36" s="6" t="s">
        <v>106</v>
      </c>
      <c r="H36" s="6" t="s">
        <v>93</v>
      </c>
    </row>
    <row r="37" spans="1:8" x14ac:dyDescent="0.4">
      <c r="A37" s="6" t="s">
        <v>107</v>
      </c>
      <c r="B37" s="6" t="s">
        <v>108</v>
      </c>
      <c r="C37" s="6" t="s">
        <v>47</v>
      </c>
      <c r="D37" s="6" t="s">
        <v>85</v>
      </c>
      <c r="E37" s="6" t="str">
        <f t="shared" si="2"/>
        <v>사원</v>
      </c>
      <c r="G37" s="6" t="s">
        <v>109</v>
      </c>
      <c r="H37" s="6" t="s">
        <v>86</v>
      </c>
    </row>
    <row r="38" spans="1:8" x14ac:dyDescent="0.4">
      <c r="A38" s="6" t="s">
        <v>110</v>
      </c>
      <c r="B38" s="6" t="s">
        <v>111</v>
      </c>
      <c r="C38" s="6" t="s">
        <v>56</v>
      </c>
      <c r="D38" s="6" t="s">
        <v>105</v>
      </c>
      <c r="E38" s="6" t="str">
        <f t="shared" si="2"/>
        <v>부장</v>
      </c>
      <c r="G38" s="6" t="s">
        <v>112</v>
      </c>
      <c r="H38" s="6" t="s">
        <v>90</v>
      </c>
    </row>
    <row r="39" spans="1:8" x14ac:dyDescent="0.4">
      <c r="A39" s="6" t="s">
        <v>113</v>
      </c>
      <c r="B39" s="6" t="s">
        <v>114</v>
      </c>
      <c r="C39" s="6" t="s">
        <v>47</v>
      </c>
      <c r="D39" s="6" t="s">
        <v>105</v>
      </c>
      <c r="E39" s="6" t="str">
        <f t="shared" si="2"/>
        <v>대리</v>
      </c>
      <c r="G39" s="6" t="s">
        <v>115</v>
      </c>
      <c r="H39" s="6" t="s">
        <v>96</v>
      </c>
    </row>
  </sheetData>
  <mergeCells count="2">
    <mergeCell ref="A26:D26"/>
    <mergeCell ref="G34:H34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H26"/>
  <sheetViews>
    <sheetView topLeftCell="A7" workbookViewId="0">
      <selection activeCell="L20" sqref="L20"/>
    </sheetView>
  </sheetViews>
  <sheetFormatPr defaultRowHeight="17.399999999999999" outlineLevelRow="3" x14ac:dyDescent="0.4"/>
  <sheetData>
    <row r="1" spans="1:8" ht="21" x14ac:dyDescent="0.4">
      <c r="A1" s="34" t="s">
        <v>130</v>
      </c>
      <c r="B1" s="34"/>
      <c r="C1" s="34"/>
      <c r="D1" s="34"/>
      <c r="E1" s="34"/>
      <c r="F1" s="34"/>
      <c r="G1" s="34"/>
      <c r="H1" s="34"/>
    </row>
    <row r="3" spans="1:8" x14ac:dyDescent="0.4">
      <c r="A3" s="13" t="s">
        <v>131</v>
      </c>
      <c r="B3" s="13" t="s">
        <v>38</v>
      </c>
      <c r="C3" s="13" t="s">
        <v>132</v>
      </c>
      <c r="D3" s="13" t="s">
        <v>133</v>
      </c>
      <c r="E3" s="13" t="s">
        <v>134</v>
      </c>
      <c r="F3" s="13" t="s">
        <v>135</v>
      </c>
      <c r="G3" s="13" t="s">
        <v>136</v>
      </c>
      <c r="H3" s="13" t="s">
        <v>137</v>
      </c>
    </row>
    <row r="4" spans="1:8" outlineLevel="3" x14ac:dyDescent="0.4">
      <c r="A4" s="6" t="s">
        <v>139</v>
      </c>
      <c r="B4" s="6" t="s">
        <v>56</v>
      </c>
      <c r="C4" s="6">
        <v>94</v>
      </c>
      <c r="D4" s="6">
        <v>97</v>
      </c>
      <c r="E4" s="6">
        <v>91</v>
      </c>
      <c r="F4" s="6">
        <v>92</v>
      </c>
      <c r="G4" s="6">
        <v>95</v>
      </c>
      <c r="H4" s="6">
        <f t="shared" ref="H4:H12" si="0">SUM(C4:G4)</f>
        <v>469</v>
      </c>
    </row>
    <row r="5" spans="1:8" outlineLevel="3" x14ac:dyDescent="0.4">
      <c r="A5" s="6" t="s">
        <v>142</v>
      </c>
      <c r="B5" s="6" t="s">
        <v>56</v>
      </c>
      <c r="C5" s="6">
        <v>68</v>
      </c>
      <c r="D5" s="6">
        <v>71</v>
      </c>
      <c r="E5" s="6">
        <v>67</v>
      </c>
      <c r="F5" s="6">
        <v>70</v>
      </c>
      <c r="G5" s="6">
        <v>69</v>
      </c>
      <c r="H5" s="6">
        <f t="shared" si="0"/>
        <v>345</v>
      </c>
    </row>
    <row r="6" spans="1:8" outlineLevel="3" x14ac:dyDescent="0.4">
      <c r="A6" s="6" t="s">
        <v>143</v>
      </c>
      <c r="B6" s="6" t="s">
        <v>56</v>
      </c>
      <c r="C6" s="6">
        <v>91</v>
      </c>
      <c r="D6" s="6">
        <v>92</v>
      </c>
      <c r="E6" s="6">
        <v>90</v>
      </c>
      <c r="F6" s="6">
        <v>92</v>
      </c>
      <c r="G6" s="6">
        <v>92</v>
      </c>
      <c r="H6" s="6">
        <f t="shared" si="0"/>
        <v>457</v>
      </c>
    </row>
    <row r="7" spans="1:8" outlineLevel="3" x14ac:dyDescent="0.4">
      <c r="A7" s="6" t="s">
        <v>145</v>
      </c>
      <c r="B7" s="6" t="s">
        <v>56</v>
      </c>
      <c r="C7" s="6">
        <v>76</v>
      </c>
      <c r="D7" s="6">
        <v>67</v>
      </c>
      <c r="E7" s="6">
        <v>75</v>
      </c>
      <c r="F7" s="6">
        <v>80</v>
      </c>
      <c r="G7" s="6">
        <v>77</v>
      </c>
      <c r="H7" s="6">
        <f t="shared" si="0"/>
        <v>375</v>
      </c>
    </row>
    <row r="8" spans="1:8" outlineLevel="3" x14ac:dyDescent="0.4">
      <c r="A8" s="6" t="s">
        <v>147</v>
      </c>
      <c r="B8" s="6" t="s">
        <v>56</v>
      </c>
      <c r="C8" s="6">
        <v>64</v>
      </c>
      <c r="D8" s="6">
        <v>67</v>
      </c>
      <c r="E8" s="6">
        <v>63</v>
      </c>
      <c r="F8" s="6">
        <v>66</v>
      </c>
      <c r="G8" s="6">
        <v>65</v>
      </c>
      <c r="H8" s="6">
        <f t="shared" si="0"/>
        <v>325</v>
      </c>
    </row>
    <row r="9" spans="1:8" outlineLevel="3" x14ac:dyDescent="0.4">
      <c r="A9" s="6" t="s">
        <v>149</v>
      </c>
      <c r="B9" s="6" t="s">
        <v>56</v>
      </c>
      <c r="C9" s="6">
        <v>67</v>
      </c>
      <c r="D9" s="6">
        <v>70</v>
      </c>
      <c r="E9" s="6">
        <v>70</v>
      </c>
      <c r="F9" s="6">
        <v>69</v>
      </c>
      <c r="G9" s="6">
        <v>68</v>
      </c>
      <c r="H9" s="6">
        <f t="shared" si="0"/>
        <v>344</v>
      </c>
    </row>
    <row r="10" spans="1:8" outlineLevel="3" x14ac:dyDescent="0.4">
      <c r="A10" s="6" t="s">
        <v>152</v>
      </c>
      <c r="B10" s="6" t="s">
        <v>56</v>
      </c>
      <c r="C10" s="6">
        <v>94</v>
      </c>
      <c r="D10" s="6">
        <v>93</v>
      </c>
      <c r="E10" s="6">
        <v>93</v>
      </c>
      <c r="F10" s="6">
        <v>96</v>
      </c>
      <c r="G10" s="6">
        <v>92</v>
      </c>
      <c r="H10" s="6">
        <f t="shared" si="0"/>
        <v>468</v>
      </c>
    </row>
    <row r="11" spans="1:8" outlineLevel="3" x14ac:dyDescent="0.4">
      <c r="A11" s="6" t="s">
        <v>153</v>
      </c>
      <c r="B11" s="6" t="s">
        <v>56</v>
      </c>
      <c r="C11" s="6">
        <v>83</v>
      </c>
      <c r="D11" s="6">
        <v>83</v>
      </c>
      <c r="E11" s="6">
        <v>82</v>
      </c>
      <c r="F11" s="6">
        <v>82</v>
      </c>
      <c r="G11" s="6">
        <v>84</v>
      </c>
      <c r="H11" s="6">
        <f t="shared" si="0"/>
        <v>414</v>
      </c>
    </row>
    <row r="12" spans="1:8" outlineLevel="3" x14ac:dyDescent="0.4">
      <c r="A12" s="6" t="s">
        <v>154</v>
      </c>
      <c r="B12" s="6" t="s">
        <v>56</v>
      </c>
      <c r="C12" s="6">
        <v>71</v>
      </c>
      <c r="D12" s="6">
        <v>74</v>
      </c>
      <c r="E12" s="6">
        <v>80</v>
      </c>
      <c r="F12" s="6">
        <v>73</v>
      </c>
      <c r="G12" s="6">
        <v>72</v>
      </c>
      <c r="H12" s="6">
        <f t="shared" si="0"/>
        <v>370</v>
      </c>
    </row>
    <row r="13" spans="1:8" outlineLevel="2" x14ac:dyDescent="0.4">
      <c r="A13" s="6"/>
      <c r="B13" s="11" t="s">
        <v>215</v>
      </c>
      <c r="C13" s="6"/>
      <c r="D13" s="6"/>
      <c r="E13" s="6"/>
      <c r="F13" s="6"/>
      <c r="G13" s="6"/>
      <c r="H13" s="6">
        <f>SUBTOTAL(1,H4:H12)</f>
        <v>396.33333333333331</v>
      </c>
    </row>
    <row r="14" spans="1:8" outlineLevel="1" x14ac:dyDescent="0.4">
      <c r="A14" s="6"/>
      <c r="B14" s="11" t="s">
        <v>212</v>
      </c>
      <c r="C14" s="6">
        <f>SUBTOTAL(4,C4:C12)</f>
        <v>94</v>
      </c>
      <c r="D14" s="6">
        <f>SUBTOTAL(4,D4:D12)</f>
        <v>97</v>
      </c>
      <c r="E14" s="6">
        <f>SUBTOTAL(4,E4:E12)</f>
        <v>93</v>
      </c>
      <c r="F14" s="6">
        <f>SUBTOTAL(4,F4:F12)</f>
        <v>96</v>
      </c>
      <c r="G14" s="6">
        <f>SUBTOTAL(4,G4:G12)</f>
        <v>95</v>
      </c>
      <c r="H14" s="6"/>
    </row>
    <row r="15" spans="1:8" outlineLevel="3" x14ac:dyDescent="0.4">
      <c r="A15" s="6" t="s">
        <v>138</v>
      </c>
      <c r="B15" s="6" t="s">
        <v>47</v>
      </c>
      <c r="C15" s="6">
        <v>80</v>
      </c>
      <c r="D15" s="6">
        <v>83</v>
      </c>
      <c r="E15" s="6">
        <v>79</v>
      </c>
      <c r="F15" s="6">
        <v>82</v>
      </c>
      <c r="G15" s="6">
        <v>81</v>
      </c>
      <c r="H15" s="6">
        <f t="shared" ref="H15:H22" si="1">SUM(C15:G15)</f>
        <v>405</v>
      </c>
    </row>
    <row r="16" spans="1:8" outlineLevel="3" x14ac:dyDescent="0.4">
      <c r="A16" s="6" t="s">
        <v>140</v>
      </c>
      <c r="B16" s="6" t="s">
        <v>47</v>
      </c>
      <c r="C16" s="6">
        <v>85</v>
      </c>
      <c r="D16" s="6">
        <v>88</v>
      </c>
      <c r="E16" s="6">
        <v>84</v>
      </c>
      <c r="F16" s="6">
        <v>87</v>
      </c>
      <c r="G16" s="6">
        <v>86</v>
      </c>
      <c r="H16" s="6">
        <f t="shared" si="1"/>
        <v>430</v>
      </c>
    </row>
    <row r="17" spans="1:8" outlineLevel="3" x14ac:dyDescent="0.4">
      <c r="A17" s="6" t="s">
        <v>141</v>
      </c>
      <c r="B17" s="6" t="s">
        <v>47</v>
      </c>
      <c r="C17" s="6">
        <v>76</v>
      </c>
      <c r="D17" s="6">
        <v>80</v>
      </c>
      <c r="E17" s="6">
        <v>75</v>
      </c>
      <c r="F17" s="6">
        <v>78</v>
      </c>
      <c r="G17" s="6">
        <v>77</v>
      </c>
      <c r="H17" s="6">
        <f t="shared" si="1"/>
        <v>386</v>
      </c>
    </row>
    <row r="18" spans="1:8" outlineLevel="3" x14ac:dyDescent="0.4">
      <c r="A18" s="6" t="s">
        <v>144</v>
      </c>
      <c r="B18" s="6" t="s">
        <v>47</v>
      </c>
      <c r="C18" s="6">
        <v>48</v>
      </c>
      <c r="D18" s="6">
        <v>51</v>
      </c>
      <c r="E18" s="6">
        <v>47</v>
      </c>
      <c r="F18" s="6">
        <v>50</v>
      </c>
      <c r="G18" s="6">
        <v>49</v>
      </c>
      <c r="H18" s="6">
        <f t="shared" si="1"/>
        <v>245</v>
      </c>
    </row>
    <row r="19" spans="1:8" outlineLevel="3" x14ac:dyDescent="0.4">
      <c r="A19" s="6" t="s">
        <v>146</v>
      </c>
      <c r="B19" s="6" t="s">
        <v>47</v>
      </c>
      <c r="C19" s="6">
        <v>82</v>
      </c>
      <c r="D19" s="6">
        <v>91</v>
      </c>
      <c r="E19" s="6">
        <v>81</v>
      </c>
      <c r="F19" s="6">
        <v>84</v>
      </c>
      <c r="G19" s="6">
        <v>83</v>
      </c>
      <c r="H19" s="6">
        <f t="shared" si="1"/>
        <v>421</v>
      </c>
    </row>
    <row r="20" spans="1:8" outlineLevel="3" x14ac:dyDescent="0.4">
      <c r="A20" s="6" t="s">
        <v>148</v>
      </c>
      <c r="B20" s="6" t="s">
        <v>47</v>
      </c>
      <c r="C20" s="6">
        <v>94</v>
      </c>
      <c r="D20" s="6">
        <v>97</v>
      </c>
      <c r="E20" s="6">
        <v>94</v>
      </c>
      <c r="F20" s="6">
        <v>96</v>
      </c>
      <c r="G20" s="6">
        <v>95</v>
      </c>
      <c r="H20" s="6">
        <f t="shared" si="1"/>
        <v>476</v>
      </c>
    </row>
    <row r="21" spans="1:8" outlineLevel="3" x14ac:dyDescent="0.4">
      <c r="A21" s="6" t="s">
        <v>150</v>
      </c>
      <c r="B21" s="6" t="s">
        <v>47</v>
      </c>
      <c r="C21" s="6">
        <v>78</v>
      </c>
      <c r="D21" s="6">
        <v>81</v>
      </c>
      <c r="E21" s="6">
        <v>77</v>
      </c>
      <c r="F21" s="6">
        <v>80</v>
      </c>
      <c r="G21" s="6">
        <v>79</v>
      </c>
      <c r="H21" s="6">
        <f t="shared" si="1"/>
        <v>395</v>
      </c>
    </row>
    <row r="22" spans="1:8" outlineLevel="3" x14ac:dyDescent="0.4">
      <c r="A22" s="6" t="s">
        <v>151</v>
      </c>
      <c r="B22" s="6" t="s">
        <v>47</v>
      </c>
      <c r="C22" s="6">
        <v>88</v>
      </c>
      <c r="D22" s="6">
        <v>94</v>
      </c>
      <c r="E22" s="6">
        <v>87</v>
      </c>
      <c r="F22" s="6">
        <v>90</v>
      </c>
      <c r="G22" s="6">
        <v>89</v>
      </c>
      <c r="H22" s="6">
        <f t="shared" si="1"/>
        <v>448</v>
      </c>
    </row>
    <row r="23" spans="1:8" outlineLevel="2" x14ac:dyDescent="0.4">
      <c r="A23" s="1"/>
      <c r="B23" s="12" t="s">
        <v>216</v>
      </c>
      <c r="C23" s="1"/>
      <c r="D23" s="1"/>
      <c r="E23" s="1"/>
      <c r="F23" s="1"/>
      <c r="G23" s="1"/>
      <c r="H23" s="1">
        <f>SUBTOTAL(1,H15:H22)</f>
        <v>400.75</v>
      </c>
    </row>
    <row r="24" spans="1:8" outlineLevel="1" x14ac:dyDescent="0.4">
      <c r="A24" s="1"/>
      <c r="B24" s="12" t="s">
        <v>213</v>
      </c>
      <c r="C24" s="1">
        <f>SUBTOTAL(4,C15:C22)</f>
        <v>94</v>
      </c>
      <c r="D24" s="1">
        <f>SUBTOTAL(4,D15:D22)</f>
        <v>97</v>
      </c>
      <c r="E24" s="1">
        <f>SUBTOTAL(4,E15:E22)</f>
        <v>94</v>
      </c>
      <c r="F24" s="1">
        <f>SUBTOTAL(4,F15:F22)</f>
        <v>96</v>
      </c>
      <c r="G24" s="1">
        <f>SUBTOTAL(4,G15:G22)</f>
        <v>95</v>
      </c>
      <c r="H24" s="1"/>
    </row>
    <row r="25" spans="1:8" x14ac:dyDescent="0.4">
      <c r="A25" s="1"/>
      <c r="B25" s="12" t="s">
        <v>217</v>
      </c>
      <c r="C25" s="1"/>
      <c r="D25" s="1"/>
      <c r="E25" s="1"/>
      <c r="F25" s="1"/>
      <c r="G25" s="1"/>
      <c r="H25" s="1">
        <f>SUBTOTAL(1,H4:H22)</f>
        <v>398.41176470588238</v>
      </c>
    </row>
    <row r="26" spans="1:8" x14ac:dyDescent="0.4">
      <c r="A26" s="1"/>
      <c r="B26" s="12" t="s">
        <v>214</v>
      </c>
      <c r="C26" s="1">
        <f>SUBTOTAL(4,C4:C22)</f>
        <v>94</v>
      </c>
      <c r="D26" s="1">
        <f>SUBTOTAL(4,D4:D22)</f>
        <v>97</v>
      </c>
      <c r="E26" s="1">
        <f>SUBTOTAL(4,E4:E22)</f>
        <v>94</v>
      </c>
      <c r="F26" s="1">
        <f>SUBTOTAL(4,F4:F22)</f>
        <v>96</v>
      </c>
      <c r="G26" s="1">
        <f>SUBTOTAL(4,G4:G22)</f>
        <v>95</v>
      </c>
      <c r="H26" s="1"/>
    </row>
  </sheetData>
  <sortState xmlns:xlrd2="http://schemas.microsoft.com/office/spreadsheetml/2017/richdata2" ref="A4:H22">
    <sortCondition ref="B4:B22"/>
  </sortState>
  <mergeCells count="1">
    <mergeCell ref="A1:H1"/>
  </mergeCells>
  <phoneticPr fontId="1" type="noConversion"/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F27"/>
  <sheetViews>
    <sheetView tabSelected="1" topLeftCell="A7" workbookViewId="0">
      <selection activeCell="E24" sqref="E24"/>
    </sheetView>
  </sheetViews>
  <sheetFormatPr defaultRowHeight="17.399999999999999" x14ac:dyDescent="0.4"/>
  <cols>
    <col min="1" max="1" width="8.796875" bestFit="1" customWidth="1"/>
    <col min="2" max="3" width="12.59765625" bestFit="1" customWidth="1"/>
    <col min="4" max="5" width="16.8984375" bestFit="1" customWidth="1"/>
    <col min="6" max="13" width="12.59765625" bestFit="1" customWidth="1"/>
    <col min="14" max="15" width="16.8984375" bestFit="1" customWidth="1"/>
  </cols>
  <sheetData>
    <row r="1" spans="1:6" ht="21" x14ac:dyDescent="0.4">
      <c r="A1" s="34" t="s">
        <v>155</v>
      </c>
      <c r="B1" s="34"/>
      <c r="C1" s="34"/>
      <c r="D1" s="34"/>
      <c r="E1" s="34"/>
      <c r="F1" s="34"/>
    </row>
    <row r="3" spans="1:6" x14ac:dyDescent="0.4">
      <c r="A3" s="6" t="s">
        <v>156</v>
      </c>
      <c r="B3" s="6" t="s">
        <v>157</v>
      </c>
      <c r="C3" s="6" t="s">
        <v>158</v>
      </c>
      <c r="D3" s="6" t="s">
        <v>159</v>
      </c>
      <c r="E3" s="6" t="s">
        <v>160</v>
      </c>
      <c r="F3" s="6" t="s">
        <v>161</v>
      </c>
    </row>
    <row r="4" spans="1:6" x14ac:dyDescent="0.4">
      <c r="A4" s="6" t="s">
        <v>162</v>
      </c>
      <c r="B4" s="6" t="s">
        <v>163</v>
      </c>
      <c r="C4" s="6" t="s">
        <v>164</v>
      </c>
      <c r="D4" s="8">
        <v>150000000</v>
      </c>
      <c r="E4" s="8">
        <v>3200000</v>
      </c>
      <c r="F4" s="8">
        <v>1400000</v>
      </c>
    </row>
    <row r="5" spans="1:6" x14ac:dyDescent="0.4">
      <c r="A5" s="6" t="s">
        <v>165</v>
      </c>
      <c r="B5" s="6" t="s">
        <v>163</v>
      </c>
      <c r="C5" s="6" t="s">
        <v>164</v>
      </c>
      <c r="D5" s="8">
        <v>180000000</v>
      </c>
      <c r="E5" s="8">
        <v>3800000</v>
      </c>
      <c r="F5" s="8">
        <v>1600000</v>
      </c>
    </row>
    <row r="6" spans="1:6" x14ac:dyDescent="0.4">
      <c r="A6" s="6" t="s">
        <v>166</v>
      </c>
      <c r="B6" s="6" t="s">
        <v>163</v>
      </c>
      <c r="C6" s="6" t="s">
        <v>164</v>
      </c>
      <c r="D6" s="8">
        <v>160000000</v>
      </c>
      <c r="E6" s="8">
        <v>3400000</v>
      </c>
      <c r="F6" s="8">
        <v>1400000</v>
      </c>
    </row>
    <row r="7" spans="1:6" x14ac:dyDescent="0.4">
      <c r="A7" s="6" t="s">
        <v>167</v>
      </c>
      <c r="B7" s="6" t="s">
        <v>168</v>
      </c>
      <c r="C7" s="6" t="s">
        <v>169</v>
      </c>
      <c r="D7" s="8">
        <v>210000000</v>
      </c>
      <c r="E7" s="8">
        <v>4400000</v>
      </c>
      <c r="F7" s="8">
        <v>1900000</v>
      </c>
    </row>
    <row r="8" spans="1:6" x14ac:dyDescent="0.4">
      <c r="A8" s="6" t="s">
        <v>170</v>
      </c>
      <c r="B8" s="6" t="s">
        <v>168</v>
      </c>
      <c r="C8" s="6" t="s">
        <v>169</v>
      </c>
      <c r="D8" s="8">
        <v>200000000</v>
      </c>
      <c r="E8" s="8">
        <v>4200000</v>
      </c>
      <c r="F8" s="8">
        <v>1800000</v>
      </c>
    </row>
    <row r="9" spans="1:6" x14ac:dyDescent="0.4">
      <c r="A9" s="6" t="s">
        <v>171</v>
      </c>
      <c r="B9" s="6" t="s">
        <v>168</v>
      </c>
      <c r="C9" s="6" t="s">
        <v>169</v>
      </c>
      <c r="D9" s="8">
        <v>240000000</v>
      </c>
      <c r="E9" s="8">
        <v>5000000</v>
      </c>
      <c r="F9" s="8">
        <v>2200000</v>
      </c>
    </row>
    <row r="10" spans="1:6" x14ac:dyDescent="0.4">
      <c r="A10" s="6" t="s">
        <v>172</v>
      </c>
      <c r="B10" s="6" t="s">
        <v>173</v>
      </c>
      <c r="C10" s="6" t="s">
        <v>174</v>
      </c>
      <c r="D10" s="8">
        <v>280000000</v>
      </c>
      <c r="E10" s="8">
        <v>5900000</v>
      </c>
      <c r="F10" s="8">
        <v>2500000</v>
      </c>
    </row>
    <row r="11" spans="1:6" x14ac:dyDescent="0.4">
      <c r="A11" s="6" t="s">
        <v>175</v>
      </c>
      <c r="B11" s="6" t="s">
        <v>173</v>
      </c>
      <c r="C11" s="6" t="s">
        <v>174</v>
      </c>
      <c r="D11" s="8">
        <v>270000000</v>
      </c>
      <c r="E11" s="8">
        <v>5700000</v>
      </c>
      <c r="F11" s="8">
        <v>2400000</v>
      </c>
    </row>
    <row r="12" spans="1:6" x14ac:dyDescent="0.4">
      <c r="A12" s="6" t="s">
        <v>176</v>
      </c>
      <c r="B12" s="6" t="s">
        <v>173</v>
      </c>
      <c r="C12" s="6" t="s">
        <v>174</v>
      </c>
      <c r="D12" s="8">
        <v>250000000</v>
      </c>
      <c r="E12" s="8">
        <v>5300000</v>
      </c>
      <c r="F12" s="8">
        <v>2300000</v>
      </c>
    </row>
    <row r="13" spans="1:6" x14ac:dyDescent="0.4">
      <c r="A13" s="6" t="s">
        <v>177</v>
      </c>
      <c r="B13" s="6" t="s">
        <v>178</v>
      </c>
      <c r="C13" s="6" t="s">
        <v>179</v>
      </c>
      <c r="D13" s="8">
        <v>300000000</v>
      </c>
      <c r="E13" s="8">
        <v>6300000</v>
      </c>
      <c r="F13" s="8">
        <v>2700000</v>
      </c>
    </row>
    <row r="14" spans="1:6" x14ac:dyDescent="0.4">
      <c r="A14" s="6" t="s">
        <v>180</v>
      </c>
      <c r="B14" s="6" t="s">
        <v>181</v>
      </c>
      <c r="C14" s="6" t="s">
        <v>179</v>
      </c>
      <c r="D14" s="8">
        <v>350000000</v>
      </c>
      <c r="E14" s="8">
        <v>7400000</v>
      </c>
      <c r="F14" s="8">
        <v>3200000</v>
      </c>
    </row>
    <row r="15" spans="1:6" x14ac:dyDescent="0.4">
      <c r="A15" s="6" t="s">
        <v>182</v>
      </c>
      <c r="B15" s="6" t="s">
        <v>183</v>
      </c>
      <c r="C15" s="6" t="s">
        <v>179</v>
      </c>
      <c r="D15" s="8">
        <v>320000000</v>
      </c>
      <c r="E15" s="8">
        <v>6700000</v>
      </c>
      <c r="F15" s="8">
        <v>2900000</v>
      </c>
    </row>
    <row r="19" spans="1:5" x14ac:dyDescent="0.4">
      <c r="A19" s="14" t="s">
        <v>158</v>
      </c>
      <c r="B19" t="s">
        <v>164</v>
      </c>
    </row>
    <row r="21" spans="1:5" x14ac:dyDescent="0.4">
      <c r="B21" s="14" t="s">
        <v>157</v>
      </c>
      <c r="C21" s="14" t="s">
        <v>223</v>
      </c>
    </row>
    <row r="22" spans="1:5" x14ac:dyDescent="0.4">
      <c r="B22" t="s">
        <v>163</v>
      </c>
      <c r="D22" t="s">
        <v>219</v>
      </c>
      <c r="E22" t="s">
        <v>221</v>
      </c>
    </row>
    <row r="23" spans="1:5" x14ac:dyDescent="0.4">
      <c r="A23" s="14" t="s">
        <v>156</v>
      </c>
      <c r="B23" t="s">
        <v>220</v>
      </c>
      <c r="C23" t="s">
        <v>222</v>
      </c>
    </row>
    <row r="24" spans="1:5" x14ac:dyDescent="0.4">
      <c r="A24" t="s">
        <v>162</v>
      </c>
      <c r="B24">
        <v>3200000</v>
      </c>
      <c r="C24">
        <v>1400000</v>
      </c>
      <c r="D24">
        <v>3200000</v>
      </c>
      <c r="E24">
        <v>1400000</v>
      </c>
    </row>
    <row r="25" spans="1:5" x14ac:dyDescent="0.4">
      <c r="A25" t="s">
        <v>165</v>
      </c>
      <c r="B25">
        <v>3800000</v>
      </c>
      <c r="C25">
        <v>1600000</v>
      </c>
      <c r="D25">
        <v>3800000</v>
      </c>
      <c r="E25">
        <v>1600000</v>
      </c>
    </row>
    <row r="26" spans="1:5" x14ac:dyDescent="0.4">
      <c r="A26" t="s">
        <v>166</v>
      </c>
      <c r="B26">
        <v>3400000</v>
      </c>
      <c r="C26">
        <v>1400000</v>
      </c>
      <c r="D26">
        <v>3400000</v>
      </c>
      <c r="E26">
        <v>1400000</v>
      </c>
    </row>
    <row r="27" spans="1:5" x14ac:dyDescent="0.4">
      <c r="A27" t="s">
        <v>218</v>
      </c>
      <c r="B27">
        <v>3466666.6666666665</v>
      </c>
      <c r="C27">
        <v>1466666.6666666667</v>
      </c>
      <c r="D27">
        <v>3466666.6666666665</v>
      </c>
      <c r="E27">
        <v>1466666.6666666667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E13"/>
  <sheetViews>
    <sheetView workbookViewId="0">
      <selection activeCell="E4" sqref="E4:E13"/>
    </sheetView>
  </sheetViews>
  <sheetFormatPr defaultRowHeight="17.399999999999999" x14ac:dyDescent="0.4"/>
  <cols>
    <col min="1" max="1" width="9.8984375" bestFit="1" customWidth="1"/>
    <col min="2" max="2" width="10.3984375" bestFit="1" customWidth="1"/>
    <col min="3" max="4" width="12.296875" bestFit="1" customWidth="1"/>
    <col min="6" max="6" width="5.59765625" customWidth="1"/>
  </cols>
  <sheetData>
    <row r="1" spans="1:5" ht="21" x14ac:dyDescent="0.4">
      <c r="A1" s="34" t="s">
        <v>184</v>
      </c>
      <c r="B1" s="34"/>
      <c r="C1" s="34"/>
      <c r="D1" s="34"/>
      <c r="E1" s="34"/>
    </row>
    <row r="3" spans="1:5" x14ac:dyDescent="0.4">
      <c r="A3" s="6" t="s">
        <v>185</v>
      </c>
      <c r="B3" s="6" t="s">
        <v>186</v>
      </c>
      <c r="C3" s="6" t="s">
        <v>187</v>
      </c>
      <c r="D3" s="6" t="s">
        <v>188</v>
      </c>
      <c r="E3" s="6" t="s">
        <v>189</v>
      </c>
    </row>
    <row r="4" spans="1:5" x14ac:dyDescent="0.4">
      <c r="A4" s="6" t="s">
        <v>190</v>
      </c>
      <c r="B4" s="6">
        <v>65</v>
      </c>
      <c r="C4" s="6">
        <v>55</v>
      </c>
      <c r="D4" s="6">
        <v>80</v>
      </c>
      <c r="E4" s="15">
        <f>AVERAGE(B4:D4)</f>
        <v>66.666666666666671</v>
      </c>
    </row>
    <row r="5" spans="1:5" x14ac:dyDescent="0.4">
      <c r="A5" s="6" t="s">
        <v>191</v>
      </c>
      <c r="B5" s="6">
        <v>75</v>
      </c>
      <c r="C5" s="6">
        <v>70</v>
      </c>
      <c r="D5" s="6">
        <v>60</v>
      </c>
      <c r="E5" s="15">
        <f t="shared" ref="E5:E13" si="0">AVERAGE(B5:D5)</f>
        <v>68.333333333333329</v>
      </c>
    </row>
    <row r="6" spans="1:5" x14ac:dyDescent="0.4">
      <c r="A6" s="6" t="s">
        <v>192</v>
      </c>
      <c r="B6" s="6">
        <v>90</v>
      </c>
      <c r="C6" s="6">
        <v>95</v>
      </c>
      <c r="D6" s="6">
        <v>85</v>
      </c>
      <c r="E6" s="15">
        <f t="shared" si="0"/>
        <v>90</v>
      </c>
    </row>
    <row r="7" spans="1:5" x14ac:dyDescent="0.4">
      <c r="A7" s="6" t="s">
        <v>193</v>
      </c>
      <c r="B7" s="6">
        <v>80</v>
      </c>
      <c r="C7" s="6">
        <v>80</v>
      </c>
      <c r="D7" s="6">
        <v>85</v>
      </c>
      <c r="E7" s="15">
        <f t="shared" si="0"/>
        <v>81.666666666666671</v>
      </c>
    </row>
    <row r="8" spans="1:5" x14ac:dyDescent="0.4">
      <c r="A8" s="6" t="s">
        <v>194</v>
      </c>
      <c r="B8" s="6">
        <v>60</v>
      </c>
      <c r="C8" s="6">
        <v>45</v>
      </c>
      <c r="D8" s="6">
        <v>50</v>
      </c>
      <c r="E8" s="15">
        <f t="shared" si="0"/>
        <v>51.666666666666664</v>
      </c>
    </row>
    <row r="9" spans="1:5" x14ac:dyDescent="0.4">
      <c r="A9" s="6" t="s">
        <v>195</v>
      </c>
      <c r="B9" s="6">
        <v>40</v>
      </c>
      <c r="C9" s="6">
        <v>35</v>
      </c>
      <c r="D9" s="6">
        <v>50</v>
      </c>
      <c r="E9" s="15">
        <f t="shared" si="0"/>
        <v>41.666666666666664</v>
      </c>
    </row>
    <row r="10" spans="1:5" x14ac:dyDescent="0.4">
      <c r="A10" s="6" t="s">
        <v>196</v>
      </c>
      <c r="B10" s="6">
        <v>35</v>
      </c>
      <c r="C10" s="6">
        <v>40</v>
      </c>
      <c r="D10" s="6">
        <v>50</v>
      </c>
      <c r="E10" s="15">
        <f t="shared" si="0"/>
        <v>41.666666666666664</v>
      </c>
    </row>
    <row r="11" spans="1:5" x14ac:dyDescent="0.4">
      <c r="A11" s="6" t="s">
        <v>197</v>
      </c>
      <c r="B11" s="6">
        <v>85</v>
      </c>
      <c r="C11" s="6">
        <v>80</v>
      </c>
      <c r="D11" s="6">
        <v>70</v>
      </c>
      <c r="E11" s="15">
        <f t="shared" si="0"/>
        <v>78.333333333333329</v>
      </c>
    </row>
    <row r="12" spans="1:5" x14ac:dyDescent="0.4">
      <c r="A12" s="6" t="s">
        <v>198</v>
      </c>
      <c r="B12" s="6">
        <v>75</v>
      </c>
      <c r="C12" s="6">
        <v>90</v>
      </c>
      <c r="D12" s="6">
        <v>80</v>
      </c>
      <c r="E12" s="15">
        <f t="shared" si="0"/>
        <v>81.666666666666671</v>
      </c>
    </row>
    <row r="13" spans="1:5" x14ac:dyDescent="0.4">
      <c r="A13" s="6" t="s">
        <v>199</v>
      </c>
      <c r="B13" s="6">
        <v>65</v>
      </c>
      <c r="C13" s="6">
        <v>60</v>
      </c>
      <c r="D13" s="6">
        <v>50</v>
      </c>
      <c r="E13" s="15">
        <f t="shared" si="0"/>
        <v>58.333333333333336</v>
      </c>
    </row>
  </sheetData>
  <mergeCells count="1">
    <mergeCell ref="A1:E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평균">
                <anchor moveWithCells="1" sizeWithCells="1">
                  <from>
                    <xdr:col>6</xdr:col>
                    <xdr:colOff>60960</xdr:colOff>
                    <xdr:row>2</xdr:row>
                    <xdr:rowOff>38100</xdr:rowOff>
                  </from>
                  <to>
                    <xdr:col>7</xdr:col>
                    <xdr:colOff>609600</xdr:colOff>
                    <xdr:row>4</xdr:row>
                    <xdr:rowOff>30480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E8"/>
  <sheetViews>
    <sheetView workbookViewId="0">
      <selection activeCell="K5" sqref="K5"/>
    </sheetView>
  </sheetViews>
  <sheetFormatPr defaultRowHeight="17.399999999999999" x14ac:dyDescent="0.4"/>
  <cols>
    <col min="1" max="4" width="9.09765625" customWidth="1"/>
    <col min="5" max="5" width="9.69921875" bestFit="1" customWidth="1"/>
  </cols>
  <sheetData>
    <row r="1" spans="1:5" ht="21" x14ac:dyDescent="0.4">
      <c r="A1" s="34" t="s">
        <v>200</v>
      </c>
      <c r="B1" s="34"/>
      <c r="C1" s="34"/>
      <c r="D1" s="34"/>
      <c r="E1" s="34"/>
    </row>
    <row r="3" spans="1:5" x14ac:dyDescent="0.4">
      <c r="A3" s="6" t="s">
        <v>201</v>
      </c>
      <c r="B3" s="6" t="s">
        <v>202</v>
      </c>
      <c r="C3" s="6" t="s">
        <v>203</v>
      </c>
      <c r="D3" s="6" t="s">
        <v>204</v>
      </c>
      <c r="E3" s="6" t="s">
        <v>205</v>
      </c>
    </row>
    <row r="4" spans="1:5" x14ac:dyDescent="0.4">
      <c r="A4" s="6" t="s">
        <v>206</v>
      </c>
      <c r="B4" s="10">
        <v>100</v>
      </c>
      <c r="C4" s="10">
        <v>95000</v>
      </c>
      <c r="D4" s="10">
        <v>67</v>
      </c>
      <c r="E4" s="10">
        <f>C4*D4</f>
        <v>6365000</v>
      </c>
    </row>
    <row r="5" spans="1:5" x14ac:dyDescent="0.4">
      <c r="A5" s="6" t="s">
        <v>207</v>
      </c>
      <c r="B5" s="10">
        <v>160</v>
      </c>
      <c r="C5" s="10">
        <v>35000</v>
      </c>
      <c r="D5" s="10">
        <v>146</v>
      </c>
      <c r="E5" s="10">
        <f>C5*D5</f>
        <v>5110000</v>
      </c>
    </row>
    <row r="6" spans="1:5" x14ac:dyDescent="0.4">
      <c r="A6" s="6" t="s">
        <v>208</v>
      </c>
      <c r="B6" s="10">
        <v>120</v>
      </c>
      <c r="C6" s="10">
        <v>40000</v>
      </c>
      <c r="D6" s="10">
        <v>97</v>
      </c>
      <c r="E6" s="10">
        <f>C6*D6</f>
        <v>3880000</v>
      </c>
    </row>
    <row r="7" spans="1:5" x14ac:dyDescent="0.4">
      <c r="A7" s="6" t="s">
        <v>209</v>
      </c>
      <c r="B7" s="10">
        <v>150</v>
      </c>
      <c r="C7" s="10">
        <v>25000</v>
      </c>
      <c r="D7" s="10">
        <v>132</v>
      </c>
      <c r="E7" s="10">
        <f>C7*D7</f>
        <v>3300000</v>
      </c>
    </row>
    <row r="8" spans="1:5" x14ac:dyDescent="0.4">
      <c r="A8" s="6" t="s">
        <v>210</v>
      </c>
      <c r="B8" s="10">
        <v>110</v>
      </c>
      <c r="C8" s="10">
        <v>45000</v>
      </c>
      <c r="D8" s="10">
        <v>101</v>
      </c>
      <c r="E8" s="10">
        <f>C8*D8</f>
        <v>4545000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USER</cp:lastModifiedBy>
  <dcterms:created xsi:type="dcterms:W3CDTF">2023-04-27T08:01:32Z</dcterms:created>
  <dcterms:modified xsi:type="dcterms:W3CDTF">2024-12-01T10:15:03Z</dcterms:modified>
</cp:coreProperties>
</file>