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 codeName="{8C4F1C90-05EB-6A55-5F09-09C24B55AC0B}"/>
  <workbookPr defaultThemeVersion="124226"/>
  <bookViews>
    <workbookView xWindow="75" yWindow="4178" windowWidth="21615" windowHeight="5648" activeTab="1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45621"/>
  <pivotCaches>
    <pivotCache cacheId="4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7" l="1"/>
  <c r="E6" i="7"/>
  <c r="E7" i="7"/>
  <c r="E8" i="7"/>
  <c r="E9" i="7"/>
  <c r="E10" i="7"/>
  <c r="E11" i="7"/>
  <c r="E12" i="7"/>
  <c r="E13" i="7"/>
  <c r="E4" i="7"/>
  <c r="H25" i="5"/>
  <c r="H23" i="5"/>
  <c r="H13" i="5"/>
  <c r="G26" i="5"/>
  <c r="F26" i="5"/>
  <c r="E26" i="5"/>
  <c r="D26" i="5"/>
  <c r="C26" i="5"/>
  <c r="G24" i="5"/>
  <c r="F24" i="5"/>
  <c r="E24" i="5"/>
  <c r="D24" i="5"/>
  <c r="C24" i="5"/>
  <c r="G14" i="5"/>
  <c r="F14" i="5"/>
  <c r="E14" i="5"/>
  <c r="D14" i="5"/>
  <c r="C14" i="5"/>
  <c r="D31" i="4"/>
  <c r="D32" i="4"/>
  <c r="D33" i="4"/>
  <c r="D34" i="4"/>
  <c r="D35" i="4"/>
  <c r="D36" i="4"/>
  <c r="D37" i="4"/>
  <c r="D38" i="4"/>
  <c r="D39" i="4"/>
  <c r="D30" i="4"/>
  <c r="J17" i="4"/>
  <c r="J18" i="4"/>
  <c r="J19" i="4"/>
  <c r="J20" i="4"/>
  <c r="J21" i="4"/>
  <c r="J22" i="4"/>
  <c r="J23" i="4"/>
  <c r="J24" i="4"/>
  <c r="J25" i="4"/>
  <c r="J26" i="4"/>
  <c r="J16" i="4"/>
  <c r="E26" i="4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E4" i="8" l="1"/>
  <c r="E5" i="8"/>
  <c r="E6" i="8"/>
  <c r="E7" i="8"/>
  <c r="E8" i="8"/>
  <c r="H15" i="5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</calcChain>
</file>

<file path=xl/sharedStrings.xml><?xml version="1.0" encoding="utf-8"?>
<sst xmlns="http://schemas.openxmlformats.org/spreadsheetml/2006/main" count="347" uniqueCount="263">
  <si>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</si>
  <si>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</si>
  <si>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</si>
  <si>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</si>
  <si>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</si>
  <si>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</si>
  <si>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</si>
  <si>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</si>
  <si>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</si>
  <si>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</si>
  <si>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</si>
  <si>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</si>
  <si>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</si>
  <si>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</si>
  <si>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</si>
  <si>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</si>
  <si>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</si>
  <si>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</si>
  <si>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</si>
  <si>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</si>
  <si>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</si>
  <si>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</si>
  <si>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</si>
  <si>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</si>
  <si>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</si>
  <si>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</si>
  <si>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</si>
  <si>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</si>
  <si>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</si>
  <si>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</si>
  <si>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</si>
  <si>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</si>
  <si>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</si>
  <si>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</si>
  <si>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</si>
  <si>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</si>
  <si>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</si>
  <si>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</si>
  <si>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</si>
  <si>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</si>
  <si>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</si>
  <si>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</si>
  <si>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</si>
  <si>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</si>
  <si>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</si>
  <si>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</si>
  <si>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</si>
  <si>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</si>
  <si>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</si>
  <si>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</si>
  <si>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</si>
  <si>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</si>
  <si>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</si>
  <si>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</si>
  <si>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</si>
  <si>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</si>
  <si>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</si>
  <si>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</si>
  <si>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</si>
  <si>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</si>
  <si>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</si>
  <si>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</si>
  <si>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</si>
  <si>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</si>
  <si>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</si>
  <si>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</si>
  <si>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</si>
  <si>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</si>
  <si>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</si>
  <si>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</si>
  <si>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</si>
  <si>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</si>
  <si>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</si>
  <si>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</si>
  <si>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</si>
  <si>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</si>
  <si>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</si>
  <si>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</si>
  <si>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</si>
  <si>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</si>
  <si>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</si>
  <si>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</si>
  <si>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</si>
  <si>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</si>
  <si>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</si>
  <si>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</si>
  <si>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</si>
  <si>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</si>
  <si>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</si>
  <si>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</si>
  <si>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</si>
  <si>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</si>
  <si>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</si>
  <si>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</si>
  <si>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</si>
  <si>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</si>
  <si>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</si>
  <si>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</si>
  <si>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</si>
  <si>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</si>
  <si>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</si>
  <si>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</si>
  <si>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</si>
  <si>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</si>
  <si>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</si>
  <si>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</si>
  <si>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</si>
  <si>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</si>
  <si>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</si>
  <si>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</si>
  <si>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</si>
  <si>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</si>
  <si>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</si>
  <si>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</si>
  <si>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</si>
  <si>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</si>
  <si>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</si>
  <si>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</si>
  <si>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</si>
  <si>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</si>
  <si>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</si>
  <si>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</si>
  <si>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</si>
  <si>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</si>
  <si>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</si>
  <si>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</si>
  <si>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</si>
  <si>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</si>
  <si>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</si>
  <si>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</si>
  <si>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</si>
  <si>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</si>
  <si>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</si>
  <si>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</si>
  <si>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</si>
  <si>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</si>
  <si>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</si>
  <si>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</si>
  <si>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</si>
  <si>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</si>
  <si>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</si>
  <si>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</si>
  <si>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</si>
  <si>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</si>
  <si>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</si>
  <si>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</si>
  <si>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</si>
  <si>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</si>
  <si>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</si>
  <si>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</si>
  <si>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</si>
  <si>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</si>
  <si>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</si>
  <si>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</si>
  <si>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</si>
  <si>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</si>
  <si>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</si>
  <si>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</si>
  <si>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</si>
  <si>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</si>
  <si>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</si>
  <si>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</si>
  <si>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</si>
  <si>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</si>
  <si>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</si>
  <si>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</si>
  <si>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</si>
  <si>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</si>
  <si>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</si>
  <si>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</si>
  <si>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</si>
  <si>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</si>
  <si>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</si>
  <si>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</si>
  <si>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</si>
  <si>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</si>
  <si>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</si>
  <si>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</si>
  <si>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</si>
  <si>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</si>
  <si>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</si>
  <si>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</si>
  <si>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</si>
  <si>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</si>
  <si>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</si>
  <si>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</si>
  <si>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</si>
  <si>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</si>
  <si>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</si>
  <si>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</si>
  <si>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</si>
  <si>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</si>
  <si>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</si>
  <si>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</si>
  <si>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</si>
  <si>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</si>
  <si>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</si>
  <si>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</si>
  <si>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</si>
  <si>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</si>
  <si>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</si>
  <si>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</si>
  <si>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</si>
  <si>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</si>
  <si>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</si>
  <si>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거래번호</t>
    <phoneticPr fontId="1" type="noConversion"/>
  </si>
  <si>
    <t>A-01-111</t>
    <phoneticPr fontId="1" type="noConversion"/>
  </si>
  <si>
    <t>A-01-112</t>
  </si>
  <si>
    <t>A-01-113</t>
  </si>
  <si>
    <t>A-01-114</t>
  </si>
  <si>
    <t>A-01-115</t>
  </si>
  <si>
    <t>A-01-116</t>
  </si>
  <si>
    <t>제품코드</t>
    <phoneticPr fontId="1" type="noConversion"/>
  </si>
  <si>
    <t>CMK-01</t>
    <phoneticPr fontId="1" type="noConversion"/>
  </si>
  <si>
    <t>CMK-06</t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</si>
  <si>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</si>
  <si>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</si>
  <si>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</si>
  <si>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</si>
  <si>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거래처명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</si>
  <si>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</si>
  <si>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</si>
  <si>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</si>
  <si>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</si>
  <si>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담당자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</si>
  <si>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</si>
  <si>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</si>
  <si>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</si>
  <si>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</si>
  <si>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</si>
  <si>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</si>
  <si>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거래량</t>
    <phoneticPr fontId="1" type="noConversion"/>
  </si>
  <si>
    <t>비고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</si>
  <si>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</si>
  <si>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</si>
  <si>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</si>
  <si>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</si>
  <si>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</si>
  <si>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</si>
  <si>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</si>
  <si>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</si>
  <si>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</si>
  <si>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</si>
  <si>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</si>
  <si>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</si>
  <si>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</si>
  <si>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</si>
  <si>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</si>
  <si>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</si>
  <si>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</si>
  <si>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</si>
  <si>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전체 최대값</t>
  </si>
  <si>
    <t>여 최대값</t>
  </si>
  <si>
    <t>남 평균</t>
  </si>
  <si>
    <t>여 평균</t>
  </si>
  <si>
    <t>전체 평균</t>
  </si>
  <si>
    <t>남 최대값</t>
    <phoneticPr fontId="1" type="noConversion"/>
  </si>
  <si>
    <t>총합계</t>
  </si>
  <si>
    <t>전체 평균 : 임대료</t>
  </si>
  <si>
    <t>평균 : 임대료</t>
  </si>
  <si>
    <t>전체 평균 : 관리비</t>
  </si>
  <si>
    <t>평균 : 관리비</t>
  </si>
  <si>
    <t>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</si>
</sst>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_ "/>
    <numFmt numFmtId="177" formatCode="0.0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6" xfId="3" applyAlignment="1">
      <alignment horizontal="centerContinuous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1" xfId="2" applyFont="1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31" fontId="0" fillId="0" borderId="13" xfId="0" applyNumberFormat="1" applyBorder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4322432"/>
        <c:axId val="155465920"/>
      </c:barChart>
      <c:lineChart>
        <c:grouping val="standard"/>
        <c:varyColors val="0"/>
        <c:ser>
          <c:idx val="3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899904"/>
        <c:axId val="156162240"/>
      </c:lineChart>
      <c:catAx>
        <c:axId val="31432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465920"/>
        <c:crosses val="autoZero"/>
        <c:auto val="1"/>
        <c:lblAlgn val="ctr"/>
        <c:lblOffset val="100"/>
        <c:noMultiLvlLbl val="0"/>
      </c:catAx>
      <c:valAx>
        <c:axId val="155465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4322432"/>
        <c:crosses val="autoZero"/>
        <c:crossBetween val="between"/>
        <c:majorUnit val="40"/>
      </c:valAx>
      <c:valAx>
        <c:axId val="156162240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crossAx val="371899904"/>
        <c:crosses val="max"/>
        <c:crossBetween val="between"/>
        <c:majorUnit val="2000000"/>
      </c:valAx>
      <c:catAx>
        <c:axId val="371899904"/>
        <c:scaling>
          <c:orientation val="minMax"/>
        </c:scaling>
        <c:delete val="1"/>
        <c:axPos val="b"/>
        <c:majorTickMark val="out"/>
        <c:minorTickMark val="none"/>
        <c:tickLblPos val="nextTo"/>
        <c:crossAx val="15616224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4763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419100</xdr:colOff>
      <xdr:row>5</xdr:row>
      <xdr:rowOff>204787</xdr:rowOff>
    </xdr:from>
    <xdr:to>
      <xdr:col>8</xdr:col>
      <xdr:colOff>0</xdr:colOff>
      <xdr:row>8</xdr:row>
      <xdr:rowOff>0</xdr:rowOff>
    </xdr:to>
    <xdr:sp macro="[0]!테두리" textlink="">
      <xdr:nvSpPr>
        <xdr:cNvPr id="2" name="모서리가 둥근 직사각형 1"/>
        <xdr:cNvSpPr/>
      </xdr:nvSpPr>
      <xdr:spPr>
        <a:xfrm>
          <a:off x="4533900" y="1323975"/>
          <a:ext cx="1376363" cy="4381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xmlns="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김슬기" refreshedDate="46067.015715856483" createdVersion="4" refreshedVersion="4" minRefreshableVersion="3" recordCount="12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4" applyNumberFormats="0" applyBorderFormats="0" applyFontFormats="0" applyPatternFormats="0" applyAlignmentFormats="0" applyWidthHeightFormats="1" dataCaption="값" updatedVersion="4" minRefreshableVersion="3" useAutoFormatting="1" itemPrintTitles="1" createdVersion="4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 sortType="descending">
      <items count="13">
        <item x="2"/>
        <item x="9"/>
        <item x="7"/>
        <item x="5"/>
        <item x="10"/>
        <item x="3"/>
        <item x="11"/>
        <item x="1"/>
        <item x="8"/>
        <item x="0"/>
        <item x="6"/>
        <item x="4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/>
    </i>
    <i>
      <x v="7"/>
    </i>
    <i>
      <x v="9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0"/>
    <dataField name="평균 : 관리비" fld="5" subtotal="average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표1" displayName="표1" ref="A3:H26" totalsRowShown="0" headerRowDxfId="0" dataDxfId="1" headerRowBorderDxfId="10" tableBorderDxfId="11">
  <autoFilter ref="A3:H26"/>
  <tableColumns count="8">
    <tableColumn id="1" name="성명" dataDxfId="9"/>
    <tableColumn id="2" name="성별" dataDxfId="8"/>
    <tableColumn id="3" name="국어" dataDxfId="7"/>
    <tableColumn id="4" name="영어" dataDxfId="6"/>
    <tableColumn id="5" name="수학" dataDxfId="5"/>
    <tableColumn id="6" name="과학" dataDxfId="4"/>
    <tableColumn id="7" name="사회" dataDxfId="3"/>
    <tableColumn id="8" name="총점" dataDxfId="2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F10" sqref="F10"/>
    </sheetView>
  </sheetViews>
  <sheetFormatPr defaultRowHeight="16.899999999999999" x14ac:dyDescent="0.6"/>
  <cols>
    <col min="1" max="1" width="9.3125" customWidth="1"/>
  </cols>
  <sheetData>
    <row r="1" spans="1:6" x14ac:dyDescent="0.6">
      <c r="A1" s="19" t="s">
        <v>0</v>
      </c>
      <c r="B1" s="19"/>
    </row>
    <row r="3" spans="1:6" ht="17" x14ac:dyDescent="0.45">
      <c r="A3" s="1" t="s">
        <v>205</v>
      </c>
      <c r="B3" s="1" t="s">
        <v>212</v>
      </c>
      <c r="C3" s="1" t="s">
        <v>219</v>
      </c>
      <c r="D3" s="1" t="s">
        <v>224</v>
      </c>
      <c r="E3" s="1" t="s">
        <v>231</v>
      </c>
      <c r="F3" s="1" t="s">
        <v>232</v>
      </c>
    </row>
    <row r="4" spans="1:6" ht="17" x14ac:dyDescent="0.45">
      <c r="A4" s="1" t="s">
        <v>206</v>
      </c>
      <c r="B4" s="1" t="s">
        <v>213</v>
      </c>
      <c r="C4" s="1" t="s">
        <v>220</v>
      </c>
      <c r="D4" s="1" t="s">
        <v>225</v>
      </c>
      <c r="E4" s="2">
        <v>1500</v>
      </c>
      <c r="F4" s="1" t="s">
        <v>233</v>
      </c>
    </row>
    <row r="5" spans="1:6" ht="17" x14ac:dyDescent="0.45">
      <c r="A5" s="1" t="s">
        <v>207</v>
      </c>
      <c r="B5" s="1" t="s">
        <v>215</v>
      </c>
      <c r="C5" s="1" t="s">
        <v>221</v>
      </c>
      <c r="D5" s="1" t="s">
        <v>226</v>
      </c>
      <c r="E5" s="2">
        <v>2000</v>
      </c>
      <c r="F5" s="1" t="s">
        <v>234</v>
      </c>
    </row>
    <row r="6" spans="1:6" ht="17" x14ac:dyDescent="0.45">
      <c r="A6" s="1" t="s">
        <v>208</v>
      </c>
      <c r="B6" s="1" t="s">
        <v>216</v>
      </c>
      <c r="C6" s="1" t="s">
        <v>222</v>
      </c>
      <c r="D6" s="1" t="s">
        <v>227</v>
      </c>
      <c r="E6" s="2">
        <v>3520</v>
      </c>
      <c r="F6" s="1" t="s">
        <v>234</v>
      </c>
    </row>
    <row r="7" spans="1:6" ht="17" x14ac:dyDescent="0.45">
      <c r="A7" s="1" t="s">
        <v>209</v>
      </c>
      <c r="B7" s="1" t="s">
        <v>217</v>
      </c>
      <c r="C7" s="1" t="s">
        <v>223</v>
      </c>
      <c r="D7" s="1" t="s">
        <v>228</v>
      </c>
      <c r="E7" s="2">
        <v>1000</v>
      </c>
      <c r="F7" s="1" t="s">
        <v>235</v>
      </c>
    </row>
    <row r="8" spans="1:6" ht="17" x14ac:dyDescent="0.45">
      <c r="A8" s="1" t="s">
        <v>210</v>
      </c>
      <c r="B8" s="1" t="s">
        <v>218</v>
      </c>
      <c r="C8" s="1" t="s">
        <v>220</v>
      </c>
      <c r="D8" s="1" t="s">
        <v>229</v>
      </c>
      <c r="E8" s="2">
        <v>800</v>
      </c>
      <c r="F8" s="1" t="s">
        <v>233</v>
      </c>
    </row>
    <row r="9" spans="1:6" ht="17" x14ac:dyDescent="0.45">
      <c r="A9" s="1" t="s">
        <v>211</v>
      </c>
      <c r="B9" s="1" t="s">
        <v>214</v>
      </c>
      <c r="C9" s="1" t="s">
        <v>222</v>
      </c>
      <c r="D9" s="1" t="s">
        <v>230</v>
      </c>
      <c r="E9" s="2">
        <v>950</v>
      </c>
      <c r="F9" s="1" t="s">
        <v>234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zoomScaleNormal="100" workbookViewId="0">
      <selection activeCell="C2" sqref="C2"/>
    </sheetView>
  </sheetViews>
  <sheetFormatPr defaultRowHeight="16.899999999999999" x14ac:dyDescent="0.6"/>
  <cols>
    <col min="1" max="1" width="11" bestFit="1" customWidth="1"/>
    <col min="2" max="2" width="16" bestFit="1" customWidth="1"/>
  </cols>
  <sheetData>
    <row r="1" spans="1:7" ht="28.05" customHeight="1" thickBot="1" x14ac:dyDescent="0.65">
      <c r="A1" s="20" t="s">
        <v>89</v>
      </c>
      <c r="B1" s="20"/>
      <c r="C1" s="20"/>
      <c r="D1" s="20"/>
      <c r="E1" s="20"/>
      <c r="F1" s="20"/>
      <c r="G1" s="20"/>
    </row>
    <row r="2" spans="1:7" ht="17.649999999999999" thickTop="1" thickBot="1" x14ac:dyDescent="0.65"/>
    <row r="3" spans="1:7" x14ac:dyDescent="0.6">
      <c r="A3" s="22" t="s">
        <v>90</v>
      </c>
      <c r="B3" s="23" t="s">
        <v>91</v>
      </c>
      <c r="C3" s="23" t="s">
        <v>92</v>
      </c>
      <c r="D3" s="23" t="s">
        <v>93</v>
      </c>
      <c r="E3" s="23" t="s">
        <v>94</v>
      </c>
      <c r="F3" s="23" t="s">
        <v>236</v>
      </c>
      <c r="G3" s="24" t="s">
        <v>95</v>
      </c>
    </row>
    <row r="4" spans="1:7" x14ac:dyDescent="0.6">
      <c r="A4" s="25" t="s">
        <v>96</v>
      </c>
      <c r="B4" s="39">
        <v>45874</v>
      </c>
      <c r="C4" s="11" t="s">
        <v>97</v>
      </c>
      <c r="D4" s="21">
        <v>1200</v>
      </c>
      <c r="E4" s="21">
        <v>1500</v>
      </c>
      <c r="F4" s="21">
        <v>1435</v>
      </c>
      <c r="G4" s="26">
        <f t="shared" ref="G4:G15" si="0">F4/E4</f>
        <v>0.95666666666666667</v>
      </c>
    </row>
    <row r="5" spans="1:7" x14ac:dyDescent="0.6">
      <c r="A5" s="25"/>
      <c r="B5" s="39">
        <v>45874</v>
      </c>
      <c r="C5" s="11" t="s">
        <v>98</v>
      </c>
      <c r="D5" s="21">
        <v>1200</v>
      </c>
      <c r="E5" s="21">
        <v>1500</v>
      </c>
      <c r="F5" s="21">
        <v>1518</v>
      </c>
      <c r="G5" s="26">
        <f t="shared" si="0"/>
        <v>1.012</v>
      </c>
    </row>
    <row r="6" spans="1:7" x14ac:dyDescent="0.6">
      <c r="A6" s="25"/>
      <c r="B6" s="39">
        <v>45874</v>
      </c>
      <c r="C6" s="11" t="s">
        <v>99</v>
      </c>
      <c r="D6" s="21">
        <v>2000</v>
      </c>
      <c r="E6" s="21">
        <v>1200</v>
      </c>
      <c r="F6" s="21">
        <v>1352</v>
      </c>
      <c r="G6" s="26">
        <f t="shared" si="0"/>
        <v>1.1266666666666667</v>
      </c>
    </row>
    <row r="7" spans="1:7" x14ac:dyDescent="0.6">
      <c r="A7" s="25" t="s">
        <v>100</v>
      </c>
      <c r="B7" s="39">
        <v>45875</v>
      </c>
      <c r="C7" s="11" t="s">
        <v>97</v>
      </c>
      <c r="D7" s="21">
        <v>2500</v>
      </c>
      <c r="E7" s="21">
        <v>1000</v>
      </c>
      <c r="F7" s="21">
        <v>1240</v>
      </c>
      <c r="G7" s="26">
        <f t="shared" si="0"/>
        <v>1.24</v>
      </c>
    </row>
    <row r="8" spans="1:7" x14ac:dyDescent="0.6">
      <c r="A8" s="25"/>
      <c r="B8" s="39">
        <v>45875</v>
      </c>
      <c r="C8" s="11" t="s">
        <v>98</v>
      </c>
      <c r="D8" s="21">
        <v>3000</v>
      </c>
      <c r="E8" s="21">
        <v>800</v>
      </c>
      <c r="F8" s="21">
        <v>786</v>
      </c>
      <c r="G8" s="26">
        <f t="shared" si="0"/>
        <v>0.98250000000000004</v>
      </c>
    </row>
    <row r="9" spans="1:7" x14ac:dyDescent="0.6">
      <c r="A9" s="25"/>
      <c r="B9" s="39">
        <v>45875</v>
      </c>
      <c r="C9" s="11" t="s">
        <v>99</v>
      </c>
      <c r="D9" s="21">
        <v>1800</v>
      </c>
      <c r="E9" s="21">
        <v>1400</v>
      </c>
      <c r="F9" s="21">
        <v>1385</v>
      </c>
      <c r="G9" s="26">
        <f t="shared" si="0"/>
        <v>0.98928571428571432</v>
      </c>
    </row>
    <row r="10" spans="1:7" x14ac:dyDescent="0.6">
      <c r="A10" s="25" t="s">
        <v>101</v>
      </c>
      <c r="B10" s="39">
        <v>45876</v>
      </c>
      <c r="C10" s="11" t="s">
        <v>97</v>
      </c>
      <c r="D10" s="21">
        <v>1500</v>
      </c>
      <c r="E10" s="21">
        <v>1300</v>
      </c>
      <c r="F10" s="21">
        <v>1389</v>
      </c>
      <c r="G10" s="26">
        <f t="shared" si="0"/>
        <v>1.0684615384615384</v>
      </c>
    </row>
    <row r="11" spans="1:7" x14ac:dyDescent="0.6">
      <c r="A11" s="25"/>
      <c r="B11" s="39">
        <v>45876</v>
      </c>
      <c r="C11" s="11" t="s">
        <v>98</v>
      </c>
      <c r="D11" s="21">
        <v>1150</v>
      </c>
      <c r="E11" s="21">
        <v>1600</v>
      </c>
      <c r="F11" s="21">
        <v>1579</v>
      </c>
      <c r="G11" s="26">
        <f t="shared" si="0"/>
        <v>0.98687499999999995</v>
      </c>
    </row>
    <row r="12" spans="1:7" x14ac:dyDescent="0.6">
      <c r="A12" s="25"/>
      <c r="B12" s="39">
        <v>45876</v>
      </c>
      <c r="C12" s="11" t="s">
        <v>99</v>
      </c>
      <c r="D12" s="21">
        <v>1000</v>
      </c>
      <c r="E12" s="21">
        <v>2000</v>
      </c>
      <c r="F12" s="21">
        <v>2168</v>
      </c>
      <c r="G12" s="26">
        <f t="shared" si="0"/>
        <v>1.0840000000000001</v>
      </c>
    </row>
    <row r="13" spans="1:7" x14ac:dyDescent="0.6">
      <c r="A13" s="25" t="s">
        <v>102</v>
      </c>
      <c r="B13" s="39">
        <v>45877</v>
      </c>
      <c r="C13" s="11" t="s">
        <v>97</v>
      </c>
      <c r="D13" s="21">
        <v>950</v>
      </c>
      <c r="E13" s="21">
        <v>2500</v>
      </c>
      <c r="F13" s="21">
        <v>2579</v>
      </c>
      <c r="G13" s="26">
        <f t="shared" si="0"/>
        <v>1.0316000000000001</v>
      </c>
    </row>
    <row r="14" spans="1:7" x14ac:dyDescent="0.6">
      <c r="A14" s="25"/>
      <c r="B14" s="39">
        <v>45877</v>
      </c>
      <c r="C14" s="11" t="s">
        <v>98</v>
      </c>
      <c r="D14" s="21">
        <v>1100</v>
      </c>
      <c r="E14" s="21">
        <v>1600</v>
      </c>
      <c r="F14" s="21">
        <v>1589</v>
      </c>
      <c r="G14" s="26">
        <f t="shared" si="0"/>
        <v>0.99312500000000004</v>
      </c>
    </row>
    <row r="15" spans="1:7" ht="17.25" thickBot="1" x14ac:dyDescent="0.65">
      <c r="A15" s="27"/>
      <c r="B15" s="40">
        <v>45877</v>
      </c>
      <c r="C15" s="28" t="s">
        <v>99</v>
      </c>
      <c r="D15" s="29">
        <v>3200</v>
      </c>
      <c r="E15" s="29">
        <v>800</v>
      </c>
      <c r="F15" s="29">
        <v>872</v>
      </c>
      <c r="G15" s="30">
        <f t="shared" si="0"/>
        <v>1.0900000000000001</v>
      </c>
    </row>
  </sheetData>
  <mergeCells count="4"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4"/>
  <sheetViews>
    <sheetView workbookViewId="0">
      <selection activeCell="F11" sqref="F11"/>
    </sheetView>
  </sheetViews>
  <sheetFormatPr defaultRowHeight="16.899999999999999" x14ac:dyDescent="0.6"/>
  <cols>
    <col min="1" max="1" width="3.5625" customWidth="1"/>
  </cols>
  <sheetData>
    <row r="2" spans="2:5" x14ac:dyDescent="0.6">
      <c r="B2" t="s">
        <v>184</v>
      </c>
    </row>
    <row r="4" spans="2:5" x14ac:dyDescent="0.6">
      <c r="B4" t="s">
        <v>237</v>
      </c>
      <c r="C4" t="s">
        <v>238</v>
      </c>
      <c r="D4" t="s">
        <v>239</v>
      </c>
      <c r="E4" t="s">
        <v>240</v>
      </c>
    </row>
    <row r="5" spans="2:5" ht="17" x14ac:dyDescent="0.45">
      <c r="B5" t="s">
        <v>241</v>
      </c>
      <c r="C5">
        <v>1500</v>
      </c>
      <c r="D5">
        <v>1384</v>
      </c>
      <c r="E5" s="31">
        <v>0.92</v>
      </c>
    </row>
    <row r="6" spans="2:5" ht="17" x14ac:dyDescent="0.45">
      <c r="B6" t="s">
        <v>242</v>
      </c>
      <c r="C6">
        <v>1600</v>
      </c>
      <c r="D6">
        <v>1544</v>
      </c>
      <c r="E6" s="31">
        <v>0.97</v>
      </c>
    </row>
    <row r="7" spans="2:5" ht="17" x14ac:dyDescent="0.45">
      <c r="B7" t="s">
        <v>243</v>
      </c>
      <c r="C7">
        <v>2000</v>
      </c>
      <c r="D7">
        <v>1423</v>
      </c>
      <c r="E7" s="31">
        <v>0.71</v>
      </c>
    </row>
    <row r="8" spans="2:5" ht="17" x14ac:dyDescent="0.45">
      <c r="B8" t="s">
        <v>244</v>
      </c>
      <c r="C8">
        <v>1500</v>
      </c>
      <c r="D8">
        <v>1221</v>
      </c>
      <c r="E8" s="31">
        <v>0.81</v>
      </c>
    </row>
    <row r="9" spans="2:5" ht="17" x14ac:dyDescent="0.45">
      <c r="B9" t="s">
        <v>245</v>
      </c>
      <c r="C9">
        <v>1200</v>
      </c>
      <c r="D9">
        <v>1095</v>
      </c>
      <c r="E9" s="31">
        <v>0.91</v>
      </c>
    </row>
    <row r="10" spans="2:5" ht="17" x14ac:dyDescent="0.45">
      <c r="B10" t="s">
        <v>246</v>
      </c>
      <c r="C10">
        <v>1000</v>
      </c>
      <c r="D10">
        <v>912</v>
      </c>
      <c r="E10" s="31">
        <v>0.91</v>
      </c>
    </row>
    <row r="11" spans="2:5" ht="17" x14ac:dyDescent="0.45">
      <c r="B11" t="s">
        <v>247</v>
      </c>
      <c r="C11">
        <v>1200</v>
      </c>
      <c r="D11">
        <v>965</v>
      </c>
      <c r="E11" s="31">
        <v>0.8</v>
      </c>
    </row>
    <row r="12" spans="2:5" ht="17" x14ac:dyDescent="0.45">
      <c r="B12" t="s">
        <v>248</v>
      </c>
      <c r="C12">
        <v>1000</v>
      </c>
      <c r="D12">
        <v>769</v>
      </c>
      <c r="E12" s="31">
        <v>0.77</v>
      </c>
    </row>
    <row r="13" spans="2:5" ht="17" x14ac:dyDescent="0.45">
      <c r="B13" t="s">
        <v>249</v>
      </c>
      <c r="C13">
        <v>1500</v>
      </c>
      <c r="D13">
        <v>1426</v>
      </c>
      <c r="E13" s="31">
        <v>0.95</v>
      </c>
    </row>
    <row r="14" spans="2:5" ht="17" x14ac:dyDescent="0.45">
      <c r="B14" t="s">
        <v>250</v>
      </c>
      <c r="C14">
        <v>1800</v>
      </c>
      <c r="D14">
        <v>1698</v>
      </c>
      <c r="E14" s="31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opLeftCell="A22" workbookViewId="0">
      <selection activeCell="D34" sqref="D34:E34"/>
    </sheetView>
  </sheetViews>
  <sheetFormatPr defaultRowHeight="16.899999999999999" x14ac:dyDescent="0.6"/>
  <cols>
    <col min="1" max="1" width="10.0625" customWidth="1"/>
    <col min="4" max="4" width="9.8125" bestFit="1" customWidth="1"/>
    <col min="9" max="9" width="10.5625" bestFit="1" customWidth="1"/>
    <col min="10" max="10" width="8.6875" customWidth="1"/>
    <col min="12" max="12" width="10.4375" bestFit="1" customWidth="1"/>
  </cols>
  <sheetData>
    <row r="1" spans="1:11" x14ac:dyDescent="0.6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6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6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IF(D3/POWER(C3,2)&lt;20,"저체중",IF(D3/POWER(C3,2)&lt;25,"정상","비만"))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IF(AND(AVERAGE(H3:I3)&gt;=80,J3&gt;=70),"합격","")</f>
        <v/>
      </c>
    </row>
    <row r="4" spans="1:11" x14ac:dyDescent="0.6">
      <c r="A4" s="6" t="s">
        <v>17</v>
      </c>
      <c r="B4" s="6" t="s">
        <v>18</v>
      </c>
      <c r="C4" s="6">
        <v>1.88</v>
      </c>
      <c r="D4" s="6">
        <v>78</v>
      </c>
      <c r="E4" s="11" t="str">
        <f t="shared" ref="E4:E12" si="0">IF(D4/POWER(C4,2)&lt;20,"저체중",IF(D4/POWER(C4,2)&lt;25,"정상","비만"))</f>
        <v>정상</v>
      </c>
      <c r="G4" s="6">
        <v>125002</v>
      </c>
      <c r="H4" s="6">
        <v>85</v>
      </c>
      <c r="I4" s="6">
        <v>76</v>
      </c>
      <c r="J4" s="6">
        <v>58</v>
      </c>
      <c r="K4" s="11" t="str">
        <f t="shared" ref="K4:K12" si="1">IF(AND(AVERAGE(H4:I4)&gt;=80,J4&gt;=70),"합격","")</f>
        <v/>
      </c>
    </row>
    <row r="5" spans="1:11" x14ac:dyDescent="0.6">
      <c r="A5" s="6" t="s">
        <v>19</v>
      </c>
      <c r="B5" s="6" t="s">
        <v>20</v>
      </c>
      <c r="C5" s="6">
        <v>1.74</v>
      </c>
      <c r="D5" s="6">
        <v>73</v>
      </c>
      <c r="E5" s="11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11" t="str">
        <f t="shared" si="1"/>
        <v>합격</v>
      </c>
    </row>
    <row r="6" spans="1:11" x14ac:dyDescent="0.6">
      <c r="A6" s="6" t="s">
        <v>21</v>
      </c>
      <c r="B6" s="6" t="s">
        <v>22</v>
      </c>
      <c r="C6" s="6">
        <v>1.71</v>
      </c>
      <c r="D6" s="6">
        <v>92</v>
      </c>
      <c r="E6" s="11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11" t="str">
        <f t="shared" si="1"/>
        <v>합격</v>
      </c>
    </row>
    <row r="7" spans="1:11" x14ac:dyDescent="0.6">
      <c r="A7" s="6" t="s">
        <v>23</v>
      </c>
      <c r="B7" s="6" t="s">
        <v>24</v>
      </c>
      <c r="C7" s="6">
        <v>1.64</v>
      </c>
      <c r="D7" s="6">
        <v>87</v>
      </c>
      <c r="E7" s="11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11" t="str">
        <f t="shared" si="1"/>
        <v>합격</v>
      </c>
    </row>
    <row r="8" spans="1:11" x14ac:dyDescent="0.6">
      <c r="A8" s="6" t="s">
        <v>25</v>
      </c>
      <c r="B8" s="6" t="s">
        <v>26</v>
      </c>
      <c r="C8" s="6">
        <v>1.58</v>
      </c>
      <c r="D8" s="6">
        <v>57</v>
      </c>
      <c r="E8" s="11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11" t="str">
        <f t="shared" si="1"/>
        <v/>
      </c>
    </row>
    <row r="9" spans="1:11" x14ac:dyDescent="0.6">
      <c r="A9" s="6" t="s">
        <v>25</v>
      </c>
      <c r="B9" s="6" t="s">
        <v>27</v>
      </c>
      <c r="C9" s="6">
        <v>1.7</v>
      </c>
      <c r="D9" s="6">
        <v>66</v>
      </c>
      <c r="E9" s="11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11" t="str">
        <f t="shared" si="1"/>
        <v/>
      </c>
    </row>
    <row r="10" spans="1:11" x14ac:dyDescent="0.6">
      <c r="A10" s="6" t="s">
        <v>28</v>
      </c>
      <c r="B10" s="6" t="s">
        <v>29</v>
      </c>
      <c r="C10" s="6">
        <v>1.66</v>
      </c>
      <c r="D10" s="6">
        <v>56</v>
      </c>
      <c r="E10" s="11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11" t="str">
        <f t="shared" si="1"/>
        <v>합격</v>
      </c>
    </row>
    <row r="11" spans="1:11" x14ac:dyDescent="0.6">
      <c r="A11" s="6" t="s">
        <v>30</v>
      </c>
      <c r="B11" s="6" t="s">
        <v>31</v>
      </c>
      <c r="C11" s="6">
        <v>1.59</v>
      </c>
      <c r="D11" s="6">
        <v>62</v>
      </c>
      <c r="E11" s="11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11" t="str">
        <f t="shared" si="1"/>
        <v/>
      </c>
    </row>
    <row r="12" spans="1:11" x14ac:dyDescent="0.6">
      <c r="A12" s="6" t="s">
        <v>30</v>
      </c>
      <c r="B12" s="6" t="s">
        <v>32</v>
      </c>
      <c r="C12" s="6">
        <v>1.61</v>
      </c>
      <c r="D12" s="6">
        <v>49</v>
      </c>
      <c r="E12" s="11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11" t="str">
        <f t="shared" si="1"/>
        <v/>
      </c>
    </row>
    <row r="14" spans="1:11" x14ac:dyDescent="0.6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6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6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>
        <f>I16*INDEX($M$26:$O$26,MATCH(LEFT(H16,2),$M$25:$O$25,0))</f>
        <v>2112</v>
      </c>
    </row>
    <row r="17" spans="1:15" x14ac:dyDescent="0.6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>
        <f t="shared" ref="J17:J26" si="2">I17*INDEX($M$26:$O$26,MATCH(LEFT(H17,2),$M$25:$O$25,0))</f>
        <v>7191</v>
      </c>
    </row>
    <row r="18" spans="1:15" x14ac:dyDescent="0.6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>
        <f t="shared" si="2"/>
        <v>14365</v>
      </c>
    </row>
    <row r="19" spans="1:15" x14ac:dyDescent="0.6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>
        <f t="shared" si="2"/>
        <v>5922</v>
      </c>
    </row>
    <row r="20" spans="1:15" x14ac:dyDescent="0.6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>
        <f t="shared" si="2"/>
        <v>4656</v>
      </c>
    </row>
    <row r="21" spans="1:15" x14ac:dyDescent="0.6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>
        <f t="shared" si="2"/>
        <v>16274.999999999998</v>
      </c>
    </row>
    <row r="22" spans="1:15" x14ac:dyDescent="0.6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>
        <f t="shared" si="2"/>
        <v>9588</v>
      </c>
    </row>
    <row r="23" spans="1:15" x14ac:dyDescent="0.6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>
        <f t="shared" si="2"/>
        <v>11411.999999999998</v>
      </c>
    </row>
    <row r="24" spans="1:15" x14ac:dyDescent="0.6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>
        <f t="shared" si="2"/>
        <v>10140</v>
      </c>
      <c r="L24" t="s">
        <v>77</v>
      </c>
    </row>
    <row r="25" spans="1:15" x14ac:dyDescent="0.6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>
        <f t="shared" si="2"/>
        <v>13314</v>
      </c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6">
      <c r="A26" s="14" t="s">
        <v>71</v>
      </c>
      <c r="B26" s="15"/>
      <c r="C26" s="15"/>
      <c r="D26" s="16"/>
      <c r="E26" s="6">
        <f>ROUNDDOWN(DAVERAGE(A15:E25,E15,B15:B16),1)</f>
        <v>207.6</v>
      </c>
      <c r="G26" s="6" t="s">
        <v>72</v>
      </c>
      <c r="H26" s="6" t="s">
        <v>58</v>
      </c>
      <c r="I26" s="8">
        <v>3170000</v>
      </c>
      <c r="J26" s="8">
        <f t="shared" si="2"/>
        <v>6657</v>
      </c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6">
      <c r="A28" s="4" t="s">
        <v>78</v>
      </c>
      <c r="B28" s="5" t="s">
        <v>185</v>
      </c>
    </row>
    <row r="29" spans="1:15" x14ac:dyDescent="0.6">
      <c r="A29" s="6" t="s">
        <v>186</v>
      </c>
      <c r="B29" s="6" t="s">
        <v>187</v>
      </c>
      <c r="C29" s="6" t="s">
        <v>38</v>
      </c>
      <c r="D29" s="17" t="s">
        <v>188</v>
      </c>
      <c r="E29" s="17"/>
    </row>
    <row r="30" spans="1:15" x14ac:dyDescent="0.6">
      <c r="A30" s="6" t="s">
        <v>189</v>
      </c>
      <c r="B30" s="6" t="s">
        <v>79</v>
      </c>
      <c r="C30" s="6" t="s">
        <v>47</v>
      </c>
      <c r="D30" s="12" t="str">
        <f>LEFT(A30,4)&amp;"년-"&amp;VLOOKUP(MID(A30,6,1)*1,$G$37:$H$39,2,FALSE)</f>
        <v>2021년-실버</v>
      </c>
      <c r="E30" s="12"/>
    </row>
    <row r="31" spans="1:15" x14ac:dyDescent="0.6">
      <c r="A31" s="6" t="s">
        <v>190</v>
      </c>
      <c r="B31" s="6" t="s">
        <v>80</v>
      </c>
      <c r="C31" s="6" t="s">
        <v>56</v>
      </c>
      <c r="D31" s="12" t="str">
        <f t="shared" ref="D31:D39" si="3">LEFT(A31,4)&amp;"년-"&amp;VLOOKUP(MID(A31,6,1)*1,$G$37:$H$39,2,FALSE)</f>
        <v>2019년-골드</v>
      </c>
      <c r="E31" s="12"/>
    </row>
    <row r="32" spans="1:15" x14ac:dyDescent="0.6">
      <c r="A32" s="6" t="s">
        <v>191</v>
      </c>
      <c r="B32" s="6" t="s">
        <v>81</v>
      </c>
      <c r="C32" s="6" t="s">
        <v>47</v>
      </c>
      <c r="D32" s="12" t="str">
        <f t="shared" si="3"/>
        <v>2023년-브론즈</v>
      </c>
      <c r="E32" s="12"/>
    </row>
    <row r="33" spans="1:8" x14ac:dyDescent="0.6">
      <c r="A33" s="6" t="s">
        <v>192</v>
      </c>
      <c r="B33" s="6" t="s">
        <v>82</v>
      </c>
      <c r="C33" s="6" t="s">
        <v>56</v>
      </c>
      <c r="D33" s="12" t="str">
        <f t="shared" si="3"/>
        <v>2020년-실버</v>
      </c>
      <c r="E33" s="12"/>
    </row>
    <row r="34" spans="1:8" x14ac:dyDescent="0.6">
      <c r="A34" s="6" t="s">
        <v>193</v>
      </c>
      <c r="B34" s="6" t="s">
        <v>83</v>
      </c>
      <c r="C34" s="6" t="s">
        <v>56</v>
      </c>
      <c r="D34" s="12" t="str">
        <f t="shared" si="3"/>
        <v>2024년-브론즈</v>
      </c>
      <c r="E34" s="12"/>
    </row>
    <row r="35" spans="1:8" x14ac:dyDescent="0.6">
      <c r="A35" s="6" t="s">
        <v>194</v>
      </c>
      <c r="B35" s="6" t="s">
        <v>84</v>
      </c>
      <c r="C35" s="6" t="s">
        <v>56</v>
      </c>
      <c r="D35" s="12" t="str">
        <f t="shared" si="3"/>
        <v>2018년-골드</v>
      </c>
      <c r="E35" s="12"/>
      <c r="G35" s="13" t="s">
        <v>195</v>
      </c>
      <c r="H35" s="13"/>
    </row>
    <row r="36" spans="1:8" x14ac:dyDescent="0.6">
      <c r="A36" s="6" t="s">
        <v>196</v>
      </c>
      <c r="B36" s="6" t="s">
        <v>85</v>
      </c>
      <c r="C36" s="6" t="s">
        <v>47</v>
      </c>
      <c r="D36" s="12" t="str">
        <f t="shared" si="3"/>
        <v>2022년-실버</v>
      </c>
      <c r="E36" s="12"/>
      <c r="G36" s="6" t="s">
        <v>197</v>
      </c>
      <c r="H36" s="6" t="s">
        <v>198</v>
      </c>
    </row>
    <row r="37" spans="1:8" x14ac:dyDescent="0.6">
      <c r="A37" s="6" t="s">
        <v>199</v>
      </c>
      <c r="B37" s="6" t="s">
        <v>86</v>
      </c>
      <c r="C37" s="6" t="s">
        <v>47</v>
      </c>
      <c r="D37" s="12" t="str">
        <f t="shared" si="3"/>
        <v>2021년-브론즈</v>
      </c>
      <c r="E37" s="12"/>
      <c r="G37" s="6">
        <v>5</v>
      </c>
      <c r="H37" s="6" t="s">
        <v>200</v>
      </c>
    </row>
    <row r="38" spans="1:8" x14ac:dyDescent="0.6">
      <c r="A38" s="6" t="s">
        <v>201</v>
      </c>
      <c r="B38" s="6" t="s">
        <v>87</v>
      </c>
      <c r="C38" s="6" t="s">
        <v>56</v>
      </c>
      <c r="D38" s="12" t="str">
        <f t="shared" si="3"/>
        <v>2023년-골드</v>
      </c>
      <c r="E38" s="12"/>
      <c r="G38" s="6">
        <v>7</v>
      </c>
      <c r="H38" s="6" t="s">
        <v>202</v>
      </c>
    </row>
    <row r="39" spans="1:8" x14ac:dyDescent="0.6">
      <c r="A39" s="6" t="s">
        <v>203</v>
      </c>
      <c r="B39" s="6" t="s">
        <v>88</v>
      </c>
      <c r="C39" s="6" t="s">
        <v>47</v>
      </c>
      <c r="D39" s="12" t="str">
        <f t="shared" si="3"/>
        <v>2020년-브론즈</v>
      </c>
      <c r="E39" s="12"/>
      <c r="G39" s="6">
        <v>3</v>
      </c>
      <c r="H39" s="6" t="s">
        <v>204</v>
      </c>
    </row>
  </sheetData>
  <mergeCells count="13">
    <mergeCell ref="D33:E33"/>
    <mergeCell ref="D34:E34"/>
    <mergeCell ref="A26:D26"/>
    <mergeCell ref="D29:E29"/>
    <mergeCell ref="D30:E30"/>
    <mergeCell ref="D31:E31"/>
    <mergeCell ref="D32:E32"/>
    <mergeCell ref="D39:E39"/>
    <mergeCell ref="D35:E35"/>
    <mergeCell ref="G35:H35"/>
    <mergeCell ref="D36:E36"/>
    <mergeCell ref="D37:E37"/>
    <mergeCell ref="D38:E3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J13" sqref="J13"/>
    </sheetView>
  </sheetViews>
  <sheetFormatPr defaultRowHeight="16.899999999999999" outlineLevelRow="3" x14ac:dyDescent="0.6"/>
  <cols>
    <col min="2" max="2" width="10.875" bestFit="1" customWidth="1"/>
  </cols>
  <sheetData>
    <row r="1" spans="1:8" ht="20.65" x14ac:dyDescent="0.6">
      <c r="A1" s="18" t="s">
        <v>103</v>
      </c>
      <c r="B1" s="18"/>
      <c r="C1" s="18"/>
      <c r="D1" s="18"/>
      <c r="E1" s="18"/>
      <c r="F1" s="18"/>
      <c r="G1" s="18"/>
      <c r="H1" s="18"/>
    </row>
    <row r="3" spans="1:8" x14ac:dyDescent="0.6">
      <c r="A3" s="35" t="s">
        <v>104</v>
      </c>
      <c r="B3" s="35" t="s">
        <v>38</v>
      </c>
      <c r="C3" s="35" t="s">
        <v>105</v>
      </c>
      <c r="D3" s="35" t="s">
        <v>106</v>
      </c>
      <c r="E3" s="35" t="s">
        <v>107</v>
      </c>
      <c r="F3" s="35" t="s">
        <v>108</v>
      </c>
      <c r="G3" s="35" t="s">
        <v>109</v>
      </c>
      <c r="H3" s="35" t="s">
        <v>110</v>
      </c>
    </row>
    <row r="4" spans="1:8" outlineLevel="3" x14ac:dyDescent="0.6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>SUM(C4:G4)</f>
        <v>469</v>
      </c>
    </row>
    <row r="5" spans="1:8" outlineLevel="3" x14ac:dyDescent="0.6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>SUM(C5:G5)</f>
        <v>345</v>
      </c>
    </row>
    <row r="6" spans="1:8" outlineLevel="3" x14ac:dyDescent="0.6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>SUM(C6:G6)</f>
        <v>457</v>
      </c>
    </row>
    <row r="7" spans="1:8" outlineLevel="3" x14ac:dyDescent="0.6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>SUM(C7:G7)</f>
        <v>375</v>
      </c>
    </row>
    <row r="8" spans="1:8" outlineLevel="3" x14ac:dyDescent="0.6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>SUM(C8:G8)</f>
        <v>325</v>
      </c>
    </row>
    <row r="9" spans="1:8" outlineLevel="3" x14ac:dyDescent="0.6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>SUM(C9:G9)</f>
        <v>344</v>
      </c>
    </row>
    <row r="10" spans="1:8" outlineLevel="3" x14ac:dyDescent="0.6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>SUM(C10:G10)</f>
        <v>468</v>
      </c>
    </row>
    <row r="11" spans="1:8" outlineLevel="3" x14ac:dyDescent="0.6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>SUM(C11:G11)</f>
        <v>414</v>
      </c>
    </row>
    <row r="12" spans="1:8" outlineLevel="3" x14ac:dyDescent="0.6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>SUM(C12:G12)</f>
        <v>370</v>
      </c>
    </row>
    <row r="13" spans="1:8" outlineLevel="2" x14ac:dyDescent="0.6">
      <c r="A13" s="11"/>
      <c r="B13" s="32" t="s">
        <v>253</v>
      </c>
      <c r="C13" s="11"/>
      <c r="D13" s="11"/>
      <c r="E13" s="11"/>
      <c r="F13" s="11"/>
      <c r="G13" s="11"/>
      <c r="H13" s="11">
        <f>SUBTOTAL(1,H4:H12)</f>
        <v>396.33333333333331</v>
      </c>
    </row>
    <row r="14" spans="1:8" outlineLevel="1" x14ac:dyDescent="0.6">
      <c r="A14" s="11"/>
      <c r="B14" s="32" t="s">
        <v>256</v>
      </c>
      <c r="C14" s="11">
        <f>SUBTOTAL(4,C4:C12)</f>
        <v>94</v>
      </c>
      <c r="D14" s="11">
        <f>SUBTOTAL(4,D4:D12)</f>
        <v>97</v>
      </c>
      <c r="E14" s="11">
        <f>SUBTOTAL(4,E4:E12)</f>
        <v>93</v>
      </c>
      <c r="F14" s="11">
        <f>SUBTOTAL(4,F4:F12)</f>
        <v>96</v>
      </c>
      <c r="G14" s="11">
        <f>SUBTOTAL(4,G4:G12)</f>
        <v>95</v>
      </c>
      <c r="H14" s="11"/>
    </row>
    <row r="15" spans="1:8" outlineLevel="3" x14ac:dyDescent="0.6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>SUM(C15:G15)</f>
        <v>405</v>
      </c>
    </row>
    <row r="16" spans="1:8" outlineLevel="3" x14ac:dyDescent="0.6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>SUM(C16:G16)</f>
        <v>430</v>
      </c>
    </row>
    <row r="17" spans="1:8" outlineLevel="3" x14ac:dyDescent="0.6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>SUM(C17:G17)</f>
        <v>386</v>
      </c>
    </row>
    <row r="18" spans="1:8" outlineLevel="3" x14ac:dyDescent="0.6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>SUM(C18:G18)</f>
        <v>245</v>
      </c>
    </row>
    <row r="19" spans="1:8" outlineLevel="3" x14ac:dyDescent="0.6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>SUM(C19:G19)</f>
        <v>421</v>
      </c>
    </row>
    <row r="20" spans="1:8" outlineLevel="3" x14ac:dyDescent="0.6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>SUM(C20:G20)</f>
        <v>476</v>
      </c>
    </row>
    <row r="21" spans="1:8" outlineLevel="3" x14ac:dyDescent="0.6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>SUM(C21:G21)</f>
        <v>395</v>
      </c>
    </row>
    <row r="22" spans="1:8" outlineLevel="3" x14ac:dyDescent="0.6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>SUM(C22:G22)</f>
        <v>448</v>
      </c>
    </row>
    <row r="23" spans="1:8" outlineLevel="2" x14ac:dyDescent="0.6">
      <c r="A23" s="33"/>
      <c r="B23" s="34" t="s">
        <v>254</v>
      </c>
      <c r="C23" s="33"/>
      <c r="D23" s="33"/>
      <c r="E23" s="33"/>
      <c r="F23" s="33"/>
      <c r="G23" s="33"/>
      <c r="H23" s="33">
        <f>SUBTOTAL(1,H15:H22)</f>
        <v>400.75</v>
      </c>
    </row>
    <row r="24" spans="1:8" outlineLevel="1" x14ac:dyDescent="0.6">
      <c r="A24" s="33"/>
      <c r="B24" s="34" t="s">
        <v>252</v>
      </c>
      <c r="C24" s="33">
        <f>SUBTOTAL(4,C15:C22)</f>
        <v>94</v>
      </c>
      <c r="D24" s="33">
        <f>SUBTOTAL(4,D15:D22)</f>
        <v>97</v>
      </c>
      <c r="E24" s="33">
        <f>SUBTOTAL(4,E15:E22)</f>
        <v>94</v>
      </c>
      <c r="F24" s="33">
        <f>SUBTOTAL(4,F15:F22)</f>
        <v>96</v>
      </c>
      <c r="G24" s="33">
        <f>SUBTOTAL(4,G15:G22)</f>
        <v>95</v>
      </c>
      <c r="H24" s="33"/>
    </row>
    <row r="25" spans="1:8" x14ac:dyDescent="0.6">
      <c r="A25" s="33"/>
      <c r="B25" s="34" t="s">
        <v>255</v>
      </c>
      <c r="C25" s="33"/>
      <c r="D25" s="33"/>
      <c r="E25" s="33"/>
      <c r="F25" s="33"/>
      <c r="G25" s="33"/>
      <c r="H25" s="33">
        <f>SUBTOTAL(1,H4:H22)</f>
        <v>398.41176470588238</v>
      </c>
    </row>
    <row r="26" spans="1:8" x14ac:dyDescent="0.6">
      <c r="A26" s="33"/>
      <c r="B26" s="34" t="s">
        <v>251</v>
      </c>
      <c r="C26" s="33">
        <f>SUBTOTAL(4,C4:C22)</f>
        <v>94</v>
      </c>
      <c r="D26" s="33">
        <f>SUBTOTAL(4,D4:D22)</f>
        <v>97</v>
      </c>
      <c r="E26" s="33">
        <f>SUBTOTAL(4,E4:E22)</f>
        <v>94</v>
      </c>
      <c r="F26" s="33">
        <f>SUBTOTAL(4,F4:F22)</f>
        <v>96</v>
      </c>
      <c r="G26" s="33">
        <f>SUBTOTAL(4,G4:G22)</f>
        <v>95</v>
      </c>
      <c r="H26" s="33"/>
    </row>
  </sheetData>
  <sortState ref="A4:H20">
    <sortCondition ref="B4:B20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4" workbookViewId="0">
      <selection activeCell="F19" sqref="F19"/>
    </sheetView>
  </sheetViews>
  <sheetFormatPr defaultRowHeight="16.899999999999999" x14ac:dyDescent="0.6"/>
  <cols>
    <col min="1" max="1" width="8.625" customWidth="1"/>
    <col min="2" max="3" width="13" customWidth="1"/>
    <col min="4" max="5" width="16.5625" customWidth="1"/>
    <col min="6" max="8" width="13" customWidth="1"/>
    <col min="9" max="13" width="13" bestFit="1" customWidth="1"/>
    <col min="14" max="15" width="16.5625" bestFit="1" customWidth="1"/>
  </cols>
  <sheetData>
    <row r="1" spans="1:6" ht="20.65" x14ac:dyDescent="0.6">
      <c r="A1" s="18" t="s">
        <v>128</v>
      </c>
      <c r="B1" s="18"/>
      <c r="C1" s="18"/>
      <c r="D1" s="18"/>
      <c r="E1" s="18"/>
      <c r="F1" s="18"/>
    </row>
    <row r="3" spans="1:6" x14ac:dyDescent="0.6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6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6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6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6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6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6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6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6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6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6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6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6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6">
      <c r="A19" s="36" t="s">
        <v>131</v>
      </c>
      <c r="B19" t="s">
        <v>137</v>
      </c>
    </row>
    <row r="21" spans="1:5" x14ac:dyDescent="0.6">
      <c r="B21" s="36" t="s">
        <v>130</v>
      </c>
      <c r="C21" s="36" t="s">
        <v>262</v>
      </c>
    </row>
    <row r="22" spans="1:5" x14ac:dyDescent="0.6">
      <c r="B22" t="s">
        <v>136</v>
      </c>
      <c r="D22" t="s">
        <v>258</v>
      </c>
      <c r="E22" t="s">
        <v>260</v>
      </c>
    </row>
    <row r="23" spans="1:5" x14ac:dyDescent="0.6">
      <c r="A23" s="36" t="s">
        <v>129</v>
      </c>
      <c r="B23" t="s">
        <v>259</v>
      </c>
      <c r="C23" t="s">
        <v>261</v>
      </c>
    </row>
    <row r="24" spans="1:5" x14ac:dyDescent="0.6">
      <c r="A24" t="s">
        <v>139</v>
      </c>
      <c r="B24" s="37">
        <v>3400000</v>
      </c>
      <c r="C24" s="37">
        <v>1400000</v>
      </c>
      <c r="D24" s="37">
        <v>3400000</v>
      </c>
      <c r="E24" s="37">
        <v>1400000</v>
      </c>
    </row>
    <row r="25" spans="1:5" x14ac:dyDescent="0.6">
      <c r="A25" t="s">
        <v>138</v>
      </c>
      <c r="B25" s="37">
        <v>3800000</v>
      </c>
      <c r="C25" s="37">
        <v>1600000</v>
      </c>
      <c r="D25" s="37">
        <v>3800000</v>
      </c>
      <c r="E25" s="37">
        <v>1600000</v>
      </c>
    </row>
    <row r="26" spans="1:5" x14ac:dyDescent="0.6">
      <c r="A26" t="s">
        <v>135</v>
      </c>
      <c r="B26" s="37">
        <v>3200000</v>
      </c>
      <c r="C26" s="37">
        <v>1400000</v>
      </c>
      <c r="D26" s="37">
        <v>3200000</v>
      </c>
      <c r="E26" s="37">
        <v>1400000</v>
      </c>
    </row>
    <row r="27" spans="1:5" x14ac:dyDescent="0.6">
      <c r="A27" t="s">
        <v>257</v>
      </c>
      <c r="B27" s="37">
        <v>3466666.6666666665</v>
      </c>
      <c r="C27" s="37">
        <v>1466666.6666666667</v>
      </c>
      <c r="D27" s="37">
        <v>3466666.6666666665</v>
      </c>
      <c r="E27" s="37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3"/>
  <sheetViews>
    <sheetView workbookViewId="0">
      <selection activeCell="H11" sqref="H11"/>
    </sheetView>
  </sheetViews>
  <sheetFormatPr defaultRowHeight="16.899999999999999" x14ac:dyDescent="0.6"/>
  <cols>
    <col min="1" max="1" width="9.9375" bestFit="1" customWidth="1"/>
    <col min="2" max="2" width="10.4375" bestFit="1" customWidth="1"/>
    <col min="3" max="4" width="12.3125" bestFit="1" customWidth="1"/>
    <col min="6" max="6" width="5.5625" customWidth="1"/>
  </cols>
  <sheetData>
    <row r="1" spans="1:5" ht="20.65" x14ac:dyDescent="0.6">
      <c r="A1" s="18" t="s">
        <v>157</v>
      </c>
      <c r="B1" s="18"/>
      <c r="C1" s="18"/>
      <c r="D1" s="18"/>
      <c r="E1" s="18"/>
    </row>
    <row r="3" spans="1:5" x14ac:dyDescent="0.6">
      <c r="A3" s="11" t="s">
        <v>158</v>
      </c>
      <c r="B3" s="11" t="s">
        <v>159</v>
      </c>
      <c r="C3" s="11" t="s">
        <v>160</v>
      </c>
      <c r="D3" s="11" t="s">
        <v>161</v>
      </c>
      <c r="E3" s="11" t="s">
        <v>162</v>
      </c>
    </row>
    <row r="4" spans="1:5" ht="17" x14ac:dyDescent="0.45">
      <c r="A4" s="11" t="s">
        <v>163</v>
      </c>
      <c r="B4" s="11">
        <v>65</v>
      </c>
      <c r="C4" s="11">
        <v>55</v>
      </c>
      <c r="D4" s="11">
        <v>80</v>
      </c>
      <c r="E4" s="38">
        <f>AVERAGE(B4:D4)</f>
        <v>66.666666666666671</v>
      </c>
    </row>
    <row r="5" spans="1:5" ht="17" x14ac:dyDescent="0.45">
      <c r="A5" s="11" t="s">
        <v>164</v>
      </c>
      <c r="B5" s="11">
        <v>75</v>
      </c>
      <c r="C5" s="11">
        <v>70</v>
      </c>
      <c r="D5" s="11">
        <v>60</v>
      </c>
      <c r="E5" s="38">
        <f t="shared" ref="E5:E13" si="0">AVERAGE(B5:D5)</f>
        <v>68.333333333333329</v>
      </c>
    </row>
    <row r="6" spans="1:5" ht="17" x14ac:dyDescent="0.45">
      <c r="A6" s="11" t="s">
        <v>165</v>
      </c>
      <c r="B6" s="11">
        <v>90</v>
      </c>
      <c r="C6" s="11">
        <v>95</v>
      </c>
      <c r="D6" s="11">
        <v>85</v>
      </c>
      <c r="E6" s="38">
        <f t="shared" si="0"/>
        <v>90</v>
      </c>
    </row>
    <row r="7" spans="1:5" ht="17" x14ac:dyDescent="0.45">
      <c r="A7" s="11" t="s">
        <v>166</v>
      </c>
      <c r="B7" s="11">
        <v>80</v>
      </c>
      <c r="C7" s="11">
        <v>80</v>
      </c>
      <c r="D7" s="11">
        <v>85</v>
      </c>
      <c r="E7" s="38">
        <f t="shared" si="0"/>
        <v>81.666666666666671</v>
      </c>
    </row>
    <row r="8" spans="1:5" ht="17" x14ac:dyDescent="0.45">
      <c r="A8" s="11" t="s">
        <v>167</v>
      </c>
      <c r="B8" s="11">
        <v>60</v>
      </c>
      <c r="C8" s="11">
        <v>45</v>
      </c>
      <c r="D8" s="11">
        <v>50</v>
      </c>
      <c r="E8" s="38">
        <f t="shared" si="0"/>
        <v>51.666666666666664</v>
      </c>
    </row>
    <row r="9" spans="1:5" ht="17" x14ac:dyDescent="0.45">
      <c r="A9" s="11" t="s">
        <v>168</v>
      </c>
      <c r="B9" s="11">
        <v>40</v>
      </c>
      <c r="C9" s="11">
        <v>35</v>
      </c>
      <c r="D9" s="11">
        <v>50</v>
      </c>
      <c r="E9" s="38">
        <f t="shared" si="0"/>
        <v>41.666666666666664</v>
      </c>
    </row>
    <row r="10" spans="1:5" ht="17" x14ac:dyDescent="0.45">
      <c r="A10" s="11" t="s">
        <v>169</v>
      </c>
      <c r="B10" s="11">
        <v>35</v>
      </c>
      <c r="C10" s="11">
        <v>40</v>
      </c>
      <c r="D10" s="11">
        <v>50</v>
      </c>
      <c r="E10" s="38">
        <f t="shared" si="0"/>
        <v>41.666666666666664</v>
      </c>
    </row>
    <row r="11" spans="1:5" ht="17" x14ac:dyDescent="0.45">
      <c r="A11" s="11" t="s">
        <v>170</v>
      </c>
      <c r="B11" s="11">
        <v>85</v>
      </c>
      <c r="C11" s="11">
        <v>80</v>
      </c>
      <c r="D11" s="11">
        <v>70</v>
      </c>
      <c r="E11" s="38">
        <f t="shared" si="0"/>
        <v>78.333333333333329</v>
      </c>
    </row>
    <row r="12" spans="1:5" ht="17" x14ac:dyDescent="0.45">
      <c r="A12" s="11" t="s">
        <v>171</v>
      </c>
      <c r="B12" s="11">
        <v>75</v>
      </c>
      <c r="C12" s="11">
        <v>90</v>
      </c>
      <c r="D12" s="11">
        <v>80</v>
      </c>
      <c r="E12" s="38">
        <f t="shared" si="0"/>
        <v>81.666666666666671</v>
      </c>
    </row>
    <row r="13" spans="1:5" ht="17" x14ac:dyDescent="0.45">
      <c r="A13" s="11" t="s">
        <v>172</v>
      </c>
      <c r="B13" s="11">
        <v>65</v>
      </c>
      <c r="C13" s="11">
        <v>60</v>
      </c>
      <c r="D13" s="11">
        <v>50</v>
      </c>
      <c r="E13" s="38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4763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sqref="A1:E1"/>
    </sheetView>
  </sheetViews>
  <sheetFormatPr defaultRowHeight="16.899999999999999" x14ac:dyDescent="0.6"/>
  <cols>
    <col min="1" max="4" width="9.0625" customWidth="1"/>
    <col min="5" max="5" width="9.6875" bestFit="1" customWidth="1"/>
  </cols>
  <sheetData>
    <row r="1" spans="1:5" ht="20.65" x14ac:dyDescent="0.6">
      <c r="A1" s="18" t="s">
        <v>173</v>
      </c>
      <c r="B1" s="18"/>
      <c r="C1" s="18"/>
      <c r="D1" s="18"/>
      <c r="E1" s="18"/>
    </row>
    <row r="3" spans="1:5" x14ac:dyDescent="0.6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6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6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6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6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6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김슬기</cp:lastModifiedBy>
  <dcterms:created xsi:type="dcterms:W3CDTF">2023-04-27T08:01:32Z</dcterms:created>
  <dcterms:modified xsi:type="dcterms:W3CDTF">2026-02-13T15:39:00Z</dcterms:modified>
</cp:coreProperties>
</file>