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최예서\Downloads\"/>
    </mc:Choice>
  </mc:AlternateContent>
  <xr:revisionPtr revIDLastSave="0" documentId="8_{1BAD3115-7E82-4292-9E95-23952CEF88B3}" xr6:coauthVersionLast="47" xr6:coauthVersionMax="47" xr10:uidLastSave="{00000000-0000-0000-0000-000000000000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4" l="1"/>
  <c r="J18" i="4"/>
  <c r="J19" i="4"/>
  <c r="J20" i="4"/>
  <c r="J21" i="4"/>
  <c r="J22" i="4"/>
  <c r="J23" i="4"/>
  <c r="J24" i="4"/>
  <c r="J25" i="4"/>
  <c r="J26" i="4"/>
  <c r="J16" i="4"/>
  <c r="E26" i="4" a="1"/>
  <c r="E26" i="4" s="1"/>
  <c r="E5" i="7"/>
  <c r="E6" i="7"/>
  <c r="E7" i="7"/>
  <c r="E8" i="7"/>
  <c r="E9" i="7"/>
  <c r="E10" i="7"/>
  <c r="E11" i="7"/>
  <c r="E12" i="7"/>
  <c r="E13" i="7"/>
  <c r="E4" i="7"/>
  <c r="G26" i="5"/>
  <c r="G24" i="5"/>
  <c r="F24" i="5"/>
  <c r="E24" i="5"/>
  <c r="D24" i="5"/>
  <c r="C24" i="5"/>
  <c r="G14" i="5"/>
  <c r="F14" i="5"/>
  <c r="F26" i="5" s="1"/>
  <c r="E14" i="5"/>
  <c r="E26" i="5" s="1"/>
  <c r="D14" i="5"/>
  <c r="D26" i="5" s="1"/>
  <c r="C14" i="5"/>
  <c r="C26" i="5" s="1"/>
  <c r="E31" i="4"/>
  <c r="E32" i="4"/>
  <c r="E33" i="4"/>
  <c r="E34" i="4"/>
  <c r="E35" i="4"/>
  <c r="E36" i="4"/>
  <c r="E37" i="4"/>
  <c r="E38" i="4"/>
  <c r="E39" i="4"/>
  <c r="E30" i="4"/>
  <c r="K4" i="4"/>
  <c r="K5" i="4"/>
  <c r="K6" i="4"/>
  <c r="K7" i="4"/>
  <c r="K8" i="4"/>
  <c r="K9" i="4"/>
  <c r="K10" i="4"/>
  <c r="K11" i="4"/>
  <c r="K12" i="4"/>
  <c r="K3" i="4"/>
  <c r="E4" i="4"/>
  <c r="E5" i="4"/>
  <c r="E6" i="4"/>
  <c r="E7" i="4"/>
  <c r="E8" i="4"/>
  <c r="E9" i="4"/>
  <c r="E10" i="4"/>
  <c r="E11" i="4"/>
  <c r="E12" i="4"/>
  <c r="E3" i="4"/>
  <c r="E4" i="8"/>
  <c r="E5" i="8"/>
  <c r="E6" i="8"/>
  <c r="E7" i="8"/>
  <c r="E8" i="8"/>
  <c r="H15" i="5"/>
  <c r="H23" i="5" s="1"/>
  <c r="H4" i="5"/>
  <c r="H16" i="5"/>
  <c r="H17" i="5"/>
  <c r="H5" i="5"/>
  <c r="H13" i="5" s="1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H25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<sst xmlns="http://schemas.openxmlformats.org/spreadsheetml/2006/main" count="363" uniqueCount="270">
  <si>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</si>
  <si>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</si>
  <si>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</si>
  <si>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</si>
  <si>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</si>
  <si>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</si>
  <si>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</si>
  <si>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</si>
  <si>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</si>
  <si>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</si>
  <si>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</si>
  <si>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</si>
  <si>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</si>
  <si>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</si>
  <si>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</si>
  <si>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</si>
  <si>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</si>
  <si>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</si>
  <si>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</si>
  <si>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</si>
  <si>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</si>
  <si>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</si>
  <si>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</si>
  <si>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</si>
  <si>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</si>
  <si>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</si>
  <si>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</si>
  <si>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</si>
  <si>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</si>
  <si>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</si>
  <si>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</si>
  <si>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</si>
  <si>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</si>
  <si>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</si>
  <si>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</si>
  <si>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</si>
  <si>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</si>
  <si>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</si>
  <si>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</si>
  <si>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</si>
  <si>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</si>
  <si>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</si>
  <si>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</si>
  <si>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</si>
  <si>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</si>
  <si>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</si>
  <si>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</si>
  <si>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</si>
  <si>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</si>
  <si>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</si>
  <si>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</si>
  <si>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</si>
  <si>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</si>
  <si>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</si>
  <si>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</si>
  <si>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</si>
  <si>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</si>
  <si>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</si>
  <si>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</si>
  <si>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</si>
  <si>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</si>
  <si>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</si>
  <si>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</si>
  <si>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</si>
  <si>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</si>
  <si>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</si>
  <si>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</si>
  <si>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</si>
  <si>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</si>
  <si>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</si>
  <si>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</si>
  <si>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</si>
  <si>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</si>
  <si>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</si>
  <si>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</si>
  <si>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</si>
  <si>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</si>
  <si>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</si>
  <si>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</si>
  <si>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사원 관리 현황</t>
  </si>
  <si>
    <t>사원코드</t>
  </si>
  <si>
    <t>부서명</t>
  </si>
  <si>
    <t>직위</t>
  </si>
  <si>
    <t>1-G-392</t>
  </si>
  <si>
    <t>김은희</t>
  </si>
  <si>
    <t>영업부</t>
  </si>
  <si>
    <t>과장</t>
  </si>
  <si>
    <t>2-D-284</t>
  </si>
  <si>
    <t>김주도</t>
  </si>
  <si>
    <t>기획부</t>
  </si>
  <si>
    <t>대리</t>
  </si>
  <si>
    <t>8-B-521</t>
  </si>
  <si>
    <t>유은별</t>
  </si>
  <si>
    <t>부장</t>
  </si>
  <si>
    <t>2-S-742</t>
  </si>
  <si>
    <t>고사장</t>
  </si>
  <si>
    <t>사원</t>
  </si>
  <si>
    <t>4-D-823</t>
  </si>
  <si>
    <t>성준혁</t>
  </si>
  <si>
    <t>&lt;직위표&gt;</t>
  </si>
  <si>
    <t>4-G-648</t>
  </si>
  <si>
    <t>임진성</t>
  </si>
  <si>
    <t>직위코드</t>
  </si>
  <si>
    <t>5-S-478</t>
  </si>
  <si>
    <t>황진아</t>
  </si>
  <si>
    <t>경리부</t>
  </si>
  <si>
    <t>B</t>
  </si>
  <si>
    <t>6-S-732</t>
  </si>
  <si>
    <t>박하나</t>
  </si>
  <si>
    <t>G</t>
  </si>
  <si>
    <t>5-B-324</t>
  </si>
  <si>
    <t>강대리</t>
  </si>
  <si>
    <t>D</t>
  </si>
  <si>
    <t>7-D-543</t>
  </si>
  <si>
    <t>유서현</t>
  </si>
  <si>
    <t>S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</si>
  <si>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</si>
  <si>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</si>
  <si>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</si>
  <si>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</si>
  <si>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</si>
  <si>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</si>
  <si>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</si>
  <si>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</si>
  <si>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</si>
  <si>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</si>
  <si>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</si>
  <si>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</si>
  <si>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</si>
  <si>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</si>
  <si>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</si>
  <si>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</si>
  <si>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</si>
  <si>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</si>
  <si>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</si>
  <si>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</si>
  <si>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</si>
  <si>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</si>
  <si>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</si>
  <si>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</si>
  <si>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</si>
  <si>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</si>
  <si>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</si>
  <si>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</si>
  <si>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</si>
  <si>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</si>
  <si>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</si>
  <si>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</si>
  <si>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</si>
  <si>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</si>
  <si>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</si>
  <si>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</si>
  <si>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</si>
  <si>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</si>
  <si>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</si>
  <si>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</si>
  <si>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</si>
  <si>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</si>
  <si>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</si>
  <si>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</si>
  <si>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</si>
  <si>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</si>
  <si>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</si>
  <si>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</si>
  <si>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</si>
  <si>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</si>
  <si>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</si>
  <si>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</si>
  <si>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</si>
  <si>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</si>
  <si>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</si>
  <si>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</si>
  <si>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</si>
  <si>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</si>
  <si>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</si>
  <si>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</si>
  <si>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</si>
  <si>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</si>
  <si>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</si>
  <si>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</si>
  <si>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</si>
  <si>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</si>
  <si>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</si>
  <si>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</si>
  <si>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</si>
  <si>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</si>
  <si>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</si>
  <si>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</si>
  <si>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</si>
  <si>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</si>
  <si>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</si>
  <si>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</si>
  <si>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</si>
  <si>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</si>
  <si>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</si>
  <si>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</si>
  <si>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</si>
  <si>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</si>
  <si>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</si>
  <si>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</si>
  <si>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</si>
  <si>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</si>
  <si>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</si>
  <si>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</si>
  <si>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</si>
  <si>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</si>
  <si>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</si>
  <si>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</si>
  <si>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</si>
  <si>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</si>
  <si>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</si>
  <si>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</si>
  <si>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</si>
  <si>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</si>
  <si>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</si>
  <si>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</si>
  <si>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</si>
  <si>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</si>
  <si>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</si>
  <si>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</si>
  <si>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</si>
  <si>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</si>
  <si>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</si>
  <si>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</si>
  <si>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</si>
  <si>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</si>
  <si>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</si>
  <si>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남 최대</t>
  </si>
  <si>
    <t>여 최대</t>
  </si>
  <si>
    <t>전체 최대값</t>
  </si>
  <si>
    <t>남 평균</t>
  </si>
  <si>
    <t>여 평균</t>
  </si>
  <si>
    <t>전체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</si>
  <si>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</si>
  <si>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</si>
  <si>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</si>
  <si>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</si>
  <si>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</si>
  <si>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</si>
  <si>
    <t>거래번호</t>
    <phoneticPr fontId="1" type="noConversion"/>
  </si>
  <si>
    <t>제품코드</t>
    <phoneticPr fontId="1" type="noConversion"/>
  </si>
  <si>
    <t>거래처명</t>
    <phoneticPr fontId="1" type="noConversion"/>
  </si>
  <si>
    <t>담당자</t>
    <phoneticPr fontId="1" type="noConversion"/>
  </si>
  <si>
    <t>거래량</t>
    <phoneticPr fontId="1" type="noConversion"/>
  </si>
  <si>
    <t>비고</t>
    <phoneticPr fontId="1" type="noConversion"/>
  </si>
  <si>
    <t>우수</t>
    <phoneticPr fontId="1" type="noConversion"/>
  </si>
  <si>
    <t>일반</t>
    <phoneticPr fontId="1" type="noConversion"/>
  </si>
  <si>
    <t>신규</t>
    <phoneticPr fontId="1" type="noConversion"/>
  </si>
  <si>
    <t>김한호</t>
    <phoneticPr fontId="1" type="noConversion"/>
  </si>
  <si>
    <t>이다해</t>
    <phoneticPr fontId="1" type="noConversion"/>
  </si>
  <si>
    <t>임선욱</t>
    <phoneticPr fontId="1" type="noConversion"/>
  </si>
  <si>
    <t>김종민</t>
    <phoneticPr fontId="1" type="noConversion"/>
  </si>
  <si>
    <t>최민경</t>
    <phoneticPr fontId="1" type="noConversion"/>
  </si>
  <si>
    <t>황진선</t>
    <phoneticPr fontId="1" type="noConversion"/>
  </si>
  <si>
    <t>하나상사</t>
    <phoneticPr fontId="1" type="noConversion"/>
  </si>
  <si>
    <t>대한상사</t>
    <phoneticPr fontId="1" type="noConversion"/>
  </si>
  <si>
    <t>나라실업</t>
    <phoneticPr fontId="1" type="noConversion"/>
  </si>
  <si>
    <t>서울유통</t>
    <phoneticPr fontId="1" type="noConversion"/>
  </si>
  <si>
    <t>CMK-01</t>
    <phoneticPr fontId="1" type="noConversion"/>
  </si>
  <si>
    <t>CMK-93</t>
    <phoneticPr fontId="1" type="noConversion"/>
  </si>
  <si>
    <t>CMK-22</t>
    <phoneticPr fontId="1" type="noConversion"/>
  </si>
  <si>
    <t>CMK-53</t>
    <phoneticPr fontId="1" type="noConversion"/>
  </si>
  <si>
    <t>CMK-99</t>
    <phoneticPr fontId="1" type="noConversion"/>
  </si>
  <si>
    <t>CMK-06</t>
    <phoneticPr fontId="1" type="noConversion"/>
  </si>
  <si>
    <t>A-01-111</t>
    <phoneticPr fontId="1" type="noConversion"/>
  </si>
  <si>
    <t>A-01-112</t>
    <phoneticPr fontId="1" type="noConversion"/>
  </si>
  <si>
    <t>A-01-113</t>
    <phoneticPr fontId="1" type="noConversion"/>
  </si>
  <si>
    <t>A-01-114</t>
    <phoneticPr fontId="1" type="noConversion"/>
  </si>
  <si>
    <t>A-01-115</t>
    <phoneticPr fontId="1" type="noConversion"/>
  </si>
  <si>
    <t>A-01-116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</si>
</sst>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6" xfId="3" applyAlignment="1">
      <alignment horizontal="centerContinuous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2" applyFont="1" applyBorder="1">
      <alignment vertical="center"/>
    </xf>
    <xf numFmtId="0" fontId="0" fillId="0" borderId="12" xfId="0" applyBorder="1" applyAlignment="1">
      <alignment horizontal="center"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차트작업!$D$4:$D$8</c15:sqref>
                  </c15:fullRef>
                </c:ext>
              </c:extLst>
              <c:f>(차트작업!$D$4:$D$5,차트작업!$D$7:$D$8)</c:f>
              <c:numCache>
                <c:formatCode>#,##0_ </c:formatCode>
                <c:ptCount val="4"/>
                <c:pt idx="0">
                  <c:v>67</c:v>
                </c:pt>
                <c:pt idx="1">
                  <c:v>146</c:v>
                </c:pt>
                <c:pt idx="2">
                  <c:v>132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03342480"/>
        <c:axId val="1303345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차트작업!$C$3</c15:sqref>
                        </c15:formulaRef>
                      </c:ext>
                    </c:extLst>
                    <c:strCache>
                      <c:ptCount val="1"/>
                      <c:pt idx="0">
                        <c:v>판매가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차트작업!$A$4:$A$8</c15:sqref>
                        </c15:fullRef>
                        <c15:formulaRef>
                          <c15:sqref>(차트작업!$A$4:$A$5,차트작업!$A$7:$A$8)</c15:sqref>
                        </c15:formulaRef>
                      </c:ext>
                    </c:extLst>
                    <c:strCache>
                      <c:ptCount val="4"/>
                      <c:pt idx="0">
                        <c:v>스키복</c:v>
                      </c:pt>
                      <c:pt idx="1">
                        <c:v>고글</c:v>
                      </c:pt>
                      <c:pt idx="2">
                        <c:v>장갑</c:v>
                      </c:pt>
                      <c:pt idx="3">
                        <c:v>보호대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차트작업!$C$4:$C$8</c15:sqref>
                        </c15:fullRef>
                        <c15:formulaRef>
                          <c15:sqref>(차트작업!$C$4:$C$5,차트작업!$C$7:$C$8)</c15:sqref>
                        </c15:formulaRef>
                      </c:ext>
                    </c:extLst>
                    <c:numCache>
                      <c:formatCode>#,##0_ </c:formatCode>
                      <c:ptCount val="4"/>
                      <c:pt idx="0">
                        <c:v>95000</c:v>
                      </c:pt>
                      <c:pt idx="1">
                        <c:v>35000</c:v>
                      </c:pt>
                      <c:pt idx="2">
                        <c:v>25000</c:v>
                      </c:pt>
                      <c:pt idx="3">
                        <c:v>45000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5468-4D71-B1B6-24B3D75E73B1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차트작업!$A$4:$A$8</c15:sqref>
                  </c15:fullRef>
                </c:ext>
              </c:extLst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차트작업!$E$4:$E$8</c15:sqref>
                  </c15:fullRef>
                </c:ext>
              </c:extLst>
              <c:f>(차트작업!$E$4:$E$5,차트작업!$E$7:$E$8)</c:f>
              <c:numCache>
                <c:formatCode>#,##0_ </c:formatCode>
                <c:ptCount val="4"/>
                <c:pt idx="0">
                  <c:v>6365000</c:v>
                </c:pt>
                <c:pt idx="1">
                  <c:v>5110000</c:v>
                </c:pt>
                <c:pt idx="2">
                  <c:v>3300000</c:v>
                </c:pt>
                <c:pt idx="3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3763536"/>
        <c:axId val="1403767376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1403767376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03763536"/>
        <c:crosses val="max"/>
        <c:crossBetween val="between"/>
        <c:majorUnit val="2000000"/>
      </c:valAx>
      <c:catAx>
        <c:axId val="1403763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0376737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" panose="020B0600000101010101" pitchFamily="50" charset="-127"/>
              <a:ea typeface="돋움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테두리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615EB30A-6368-E1AD-2E7B-578866CADCE9}"/>
            </a:ext>
          </a:extLst>
        </xdr:cNvPr>
        <xdr:cNvSpPr/>
      </xdr:nvSpPr>
      <xdr:spPr>
        <a:xfrm>
          <a:off x="4518660" y="1371600"/>
          <a:ext cx="134112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예서" refreshedDate="45508.141884027777" createdVersion="8" refreshedVersion="8" minRefreshableVersion="3" recordCount="12" xr:uid="{23432E96-1D73-42FC-AE41-3B01814E7052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84689A-32B4-4E9B-A6A7-4DAEDB352C7D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item="0" hier="-1"/>
  </pageFields>
  <dataFields count="2">
    <dataField name="평균 : 임대료" fld="4" subtotal="average" baseField="0" baseItem="0"/>
    <dataField name="평균 : 관리비" fld="5" subtotal="average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9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3B5FCDF-2EBF-4788-B543-F3CDA35A1274}" name="표1" displayName="표1" ref="A3:H26" totalsRowShown="0" headerRowDxfId="0" dataDxfId="1" headerRowBorderDxfId="10" tableBorderDxfId="11">
  <autoFilter ref="A3:H26" xr:uid="{43B5FCDF-2EBF-4788-B543-F3CDA35A1274}"/>
  <tableColumns count="8">
    <tableColumn id="1" xr3:uid="{40F2D8E7-73D7-4F5C-99A8-B558E99743B1}" name="성명" dataDxfId="9"/>
    <tableColumn id="2" xr3:uid="{D4673D07-0CF4-41C0-97C8-6E2F1691D413}" name="성별" dataDxfId="8"/>
    <tableColumn id="3" xr3:uid="{EF6EF1F2-8EE8-4673-8D02-117DB25DAE5C}" name="국어" dataDxfId="7"/>
    <tableColumn id="4" xr3:uid="{476BEA32-39DC-405C-B23A-FEDD8EC22CEE}" name="영어" dataDxfId="6"/>
    <tableColumn id="5" xr3:uid="{86D657BF-DADE-4629-8451-8E16578393C1}" name="수학" dataDxfId="5"/>
    <tableColumn id="6" xr3:uid="{633B2EA9-F954-4300-83AE-FDFD5143D128}" name="과학" dataDxfId="4"/>
    <tableColumn id="7" xr3:uid="{909B3C2F-BEEF-47E8-8DEC-F7ED5D28381B}" name="사회" dataDxfId="3"/>
    <tableColumn id="8" xr3:uid="{100E02A2-D7E5-4034-853C-395C80187DAF}" name="총점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I5" sqref="I5"/>
    </sheetView>
  </sheetViews>
  <sheetFormatPr defaultRowHeight="17.399999999999999" x14ac:dyDescent="0.4"/>
  <cols>
    <col min="1" max="1" width="9.296875" customWidth="1"/>
  </cols>
  <sheetData>
    <row r="1" spans="1:6" x14ac:dyDescent="0.4">
      <c r="A1" t="s">
        <v>0</v>
      </c>
    </row>
    <row r="3" spans="1:6" x14ac:dyDescent="0.4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244</v>
      </c>
    </row>
    <row r="4" spans="1:6" x14ac:dyDescent="0.4">
      <c r="A4" s="1" t="s">
        <v>264</v>
      </c>
      <c r="B4" s="1" t="s">
        <v>258</v>
      </c>
      <c r="C4" s="1" t="s">
        <v>255</v>
      </c>
      <c r="D4" s="1" t="s">
        <v>248</v>
      </c>
      <c r="E4" s="2">
        <v>1500</v>
      </c>
      <c r="F4" s="1" t="s">
        <v>245</v>
      </c>
    </row>
    <row r="5" spans="1:6" x14ac:dyDescent="0.4">
      <c r="A5" s="1" t="s">
        <v>265</v>
      </c>
      <c r="B5" s="1" t="s">
        <v>259</v>
      </c>
      <c r="C5" s="1" t="s">
        <v>257</v>
      </c>
      <c r="D5" s="1" t="s">
        <v>249</v>
      </c>
      <c r="E5" s="2">
        <v>2000</v>
      </c>
      <c r="F5" s="1" t="s">
        <v>246</v>
      </c>
    </row>
    <row r="6" spans="1:6" x14ac:dyDescent="0.4">
      <c r="A6" s="1" t="s">
        <v>266</v>
      </c>
      <c r="B6" s="1" t="s">
        <v>260</v>
      </c>
      <c r="C6" s="1" t="s">
        <v>254</v>
      </c>
      <c r="D6" s="1" t="s">
        <v>250</v>
      </c>
      <c r="E6" s="2">
        <v>3520</v>
      </c>
      <c r="F6" s="1" t="s">
        <v>246</v>
      </c>
    </row>
    <row r="7" spans="1:6" x14ac:dyDescent="0.4">
      <c r="A7" s="1" t="s">
        <v>267</v>
      </c>
      <c r="B7" s="1" t="s">
        <v>261</v>
      </c>
      <c r="C7" s="1" t="s">
        <v>256</v>
      </c>
      <c r="D7" s="1" t="s">
        <v>251</v>
      </c>
      <c r="E7" s="2">
        <v>1000</v>
      </c>
      <c r="F7" s="1" t="s">
        <v>247</v>
      </c>
    </row>
    <row r="8" spans="1:6" x14ac:dyDescent="0.4">
      <c r="A8" s="1" t="s">
        <v>268</v>
      </c>
      <c r="B8" s="1" t="s">
        <v>262</v>
      </c>
      <c r="C8" s="1" t="s">
        <v>255</v>
      </c>
      <c r="D8" s="1" t="s">
        <v>252</v>
      </c>
      <c r="E8" s="2">
        <v>800</v>
      </c>
      <c r="F8" s="1" t="s">
        <v>245</v>
      </c>
    </row>
    <row r="9" spans="1:6" x14ac:dyDescent="0.4">
      <c r="A9" s="1" t="s">
        <v>269</v>
      </c>
      <c r="B9" s="1" t="s">
        <v>263</v>
      </c>
      <c r="C9" s="1" t="s">
        <v>254</v>
      </c>
      <c r="D9" s="1" t="s">
        <v>253</v>
      </c>
      <c r="E9" s="2">
        <v>950</v>
      </c>
      <c r="F9" s="1" t="s">
        <v>246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L12" sqref="L12"/>
    </sheetView>
  </sheetViews>
  <sheetFormatPr defaultRowHeight="17.399999999999999" x14ac:dyDescent="0.4"/>
  <cols>
    <col min="1" max="1" width="11" bestFit="1" customWidth="1"/>
    <col min="2" max="2" width="16.5" bestFit="1" customWidth="1"/>
  </cols>
  <sheetData>
    <row r="1" spans="1:7" ht="28.05" customHeight="1" thickBot="1" x14ac:dyDescent="0.45">
      <c r="A1" s="16" t="s">
        <v>116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9" t="s">
        <v>117</v>
      </c>
      <c r="B3" s="20" t="s">
        <v>118</v>
      </c>
      <c r="C3" s="20" t="s">
        <v>119</v>
      </c>
      <c r="D3" s="20" t="s">
        <v>120</v>
      </c>
      <c r="E3" s="20" t="s">
        <v>121</v>
      </c>
      <c r="F3" s="20" t="s">
        <v>212</v>
      </c>
      <c r="G3" s="21" t="s">
        <v>122</v>
      </c>
    </row>
    <row r="4" spans="1:7" x14ac:dyDescent="0.4">
      <c r="A4" s="22" t="s">
        <v>123</v>
      </c>
      <c r="B4" s="17">
        <v>45143</v>
      </c>
      <c r="C4" s="6" t="s">
        <v>124</v>
      </c>
      <c r="D4" s="18">
        <v>1200</v>
      </c>
      <c r="E4" s="18">
        <v>1500</v>
      </c>
      <c r="F4" s="18">
        <v>1435</v>
      </c>
      <c r="G4" s="23">
        <f t="shared" ref="G4:G15" si="0">F4/E4</f>
        <v>0.95666666666666667</v>
      </c>
    </row>
    <row r="5" spans="1:7" x14ac:dyDescent="0.4">
      <c r="A5" s="22"/>
      <c r="B5" s="17">
        <v>45143</v>
      </c>
      <c r="C5" s="6" t="s">
        <v>125</v>
      </c>
      <c r="D5" s="18">
        <v>1200</v>
      </c>
      <c r="E5" s="18">
        <v>1500</v>
      </c>
      <c r="F5" s="18">
        <v>1518</v>
      </c>
      <c r="G5" s="23">
        <f t="shared" si="0"/>
        <v>1.012</v>
      </c>
    </row>
    <row r="6" spans="1:7" x14ac:dyDescent="0.4">
      <c r="A6" s="22"/>
      <c r="B6" s="17">
        <v>45143</v>
      </c>
      <c r="C6" s="6" t="s">
        <v>126</v>
      </c>
      <c r="D6" s="18">
        <v>2000</v>
      </c>
      <c r="E6" s="18">
        <v>1200</v>
      </c>
      <c r="F6" s="18">
        <v>1352</v>
      </c>
      <c r="G6" s="23">
        <f t="shared" si="0"/>
        <v>1.1266666666666667</v>
      </c>
    </row>
    <row r="7" spans="1:7" x14ac:dyDescent="0.4">
      <c r="A7" s="22" t="s">
        <v>127</v>
      </c>
      <c r="B7" s="17">
        <v>45144</v>
      </c>
      <c r="C7" s="6" t="s">
        <v>124</v>
      </c>
      <c r="D7" s="18">
        <v>2500</v>
      </c>
      <c r="E7" s="18">
        <v>1000</v>
      </c>
      <c r="F7" s="18">
        <v>1240</v>
      </c>
      <c r="G7" s="23">
        <f t="shared" si="0"/>
        <v>1.24</v>
      </c>
    </row>
    <row r="8" spans="1:7" x14ac:dyDescent="0.4">
      <c r="A8" s="22"/>
      <c r="B8" s="17">
        <v>45144</v>
      </c>
      <c r="C8" s="6" t="s">
        <v>125</v>
      </c>
      <c r="D8" s="18">
        <v>3000</v>
      </c>
      <c r="E8" s="18">
        <v>800</v>
      </c>
      <c r="F8" s="18">
        <v>786</v>
      </c>
      <c r="G8" s="23">
        <f t="shared" si="0"/>
        <v>0.98250000000000004</v>
      </c>
    </row>
    <row r="9" spans="1:7" x14ac:dyDescent="0.4">
      <c r="A9" s="22"/>
      <c r="B9" s="17">
        <v>45144</v>
      </c>
      <c r="C9" s="6" t="s">
        <v>126</v>
      </c>
      <c r="D9" s="18">
        <v>1800</v>
      </c>
      <c r="E9" s="18">
        <v>1400</v>
      </c>
      <c r="F9" s="18">
        <v>1385</v>
      </c>
      <c r="G9" s="23">
        <f t="shared" si="0"/>
        <v>0.98928571428571432</v>
      </c>
    </row>
    <row r="10" spans="1:7" x14ac:dyDescent="0.4">
      <c r="A10" s="22" t="s">
        <v>128</v>
      </c>
      <c r="B10" s="17">
        <v>45145</v>
      </c>
      <c r="C10" s="6" t="s">
        <v>124</v>
      </c>
      <c r="D10" s="18">
        <v>1500</v>
      </c>
      <c r="E10" s="18">
        <v>1300</v>
      </c>
      <c r="F10" s="18">
        <v>1389</v>
      </c>
      <c r="G10" s="23">
        <f t="shared" si="0"/>
        <v>1.0684615384615384</v>
      </c>
    </row>
    <row r="11" spans="1:7" x14ac:dyDescent="0.4">
      <c r="A11" s="22"/>
      <c r="B11" s="17">
        <v>45145</v>
      </c>
      <c r="C11" s="6" t="s">
        <v>125</v>
      </c>
      <c r="D11" s="18">
        <v>1150</v>
      </c>
      <c r="E11" s="18">
        <v>1600</v>
      </c>
      <c r="F11" s="18">
        <v>1579</v>
      </c>
      <c r="G11" s="23">
        <f t="shared" si="0"/>
        <v>0.98687499999999995</v>
      </c>
    </row>
    <row r="12" spans="1:7" x14ac:dyDescent="0.4">
      <c r="A12" s="22"/>
      <c r="B12" s="17">
        <v>45145</v>
      </c>
      <c r="C12" s="6" t="s">
        <v>126</v>
      </c>
      <c r="D12" s="18">
        <v>1000</v>
      </c>
      <c r="E12" s="18">
        <v>2000</v>
      </c>
      <c r="F12" s="18">
        <v>2168</v>
      </c>
      <c r="G12" s="23">
        <f t="shared" si="0"/>
        <v>1.0840000000000001</v>
      </c>
    </row>
    <row r="13" spans="1:7" x14ac:dyDescent="0.4">
      <c r="A13" s="22" t="s">
        <v>129</v>
      </c>
      <c r="B13" s="17">
        <v>45146</v>
      </c>
      <c r="C13" s="6" t="s">
        <v>124</v>
      </c>
      <c r="D13" s="18">
        <v>950</v>
      </c>
      <c r="E13" s="18">
        <v>2500</v>
      </c>
      <c r="F13" s="18">
        <v>2579</v>
      </c>
      <c r="G13" s="23">
        <f t="shared" si="0"/>
        <v>1.0316000000000001</v>
      </c>
    </row>
    <row r="14" spans="1:7" x14ac:dyDescent="0.4">
      <c r="A14" s="22"/>
      <c r="B14" s="17">
        <v>45146</v>
      </c>
      <c r="C14" s="6" t="s">
        <v>125</v>
      </c>
      <c r="D14" s="18">
        <v>1100</v>
      </c>
      <c r="E14" s="18">
        <v>1600</v>
      </c>
      <c r="F14" s="18">
        <v>1589</v>
      </c>
      <c r="G14" s="23">
        <f t="shared" si="0"/>
        <v>0.99312500000000004</v>
      </c>
    </row>
    <row r="15" spans="1:7" ht="18" thickBot="1" x14ac:dyDescent="0.45">
      <c r="A15" s="24"/>
      <c r="B15" s="25">
        <v>45146</v>
      </c>
      <c r="C15" s="26" t="s">
        <v>126</v>
      </c>
      <c r="D15" s="27">
        <v>3200</v>
      </c>
      <c r="E15" s="27">
        <v>800</v>
      </c>
      <c r="F15" s="27">
        <v>872</v>
      </c>
      <c r="G15" s="28">
        <f t="shared" si="0"/>
        <v>1.0900000000000001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E14"/>
  <sheetViews>
    <sheetView workbookViewId="0">
      <selection activeCell="B4" sqref="B4:B14"/>
    </sheetView>
  </sheetViews>
  <sheetFormatPr defaultRowHeight="17.399999999999999" x14ac:dyDescent="0.4"/>
  <cols>
    <col min="1" max="1" width="3.59765625" customWidth="1"/>
  </cols>
  <sheetData>
    <row r="2" spans="2:5" x14ac:dyDescent="0.4">
      <c r="B2" t="s">
        <v>211</v>
      </c>
    </row>
    <row r="4" spans="2:5" x14ac:dyDescent="0.4">
      <c r="B4" t="s">
        <v>213</v>
      </c>
      <c r="C4" t="s">
        <v>214</v>
      </c>
      <c r="D4" t="s">
        <v>215</v>
      </c>
      <c r="E4" t="s">
        <v>216</v>
      </c>
    </row>
    <row r="5" spans="2:5" x14ac:dyDescent="0.4">
      <c r="B5" t="s">
        <v>217</v>
      </c>
      <c r="C5">
        <v>1500</v>
      </c>
      <c r="D5">
        <v>1384</v>
      </c>
      <c r="E5" s="29">
        <v>0.92</v>
      </c>
    </row>
    <row r="6" spans="2:5" x14ac:dyDescent="0.4">
      <c r="B6" t="s">
        <v>218</v>
      </c>
      <c r="C6">
        <v>1600</v>
      </c>
      <c r="D6">
        <v>1544</v>
      </c>
      <c r="E6" s="29">
        <v>0.97</v>
      </c>
    </row>
    <row r="7" spans="2:5" x14ac:dyDescent="0.4">
      <c r="B7" t="s">
        <v>219</v>
      </c>
      <c r="C7">
        <v>2000</v>
      </c>
      <c r="D7">
        <v>1423</v>
      </c>
      <c r="E7" s="29">
        <v>0.71</v>
      </c>
    </row>
    <row r="8" spans="2:5" x14ac:dyDescent="0.4">
      <c r="B8" t="s">
        <v>220</v>
      </c>
      <c r="C8">
        <v>1500</v>
      </c>
      <c r="D8">
        <v>1221</v>
      </c>
      <c r="E8" s="29">
        <v>0.81</v>
      </c>
    </row>
    <row r="9" spans="2:5" x14ac:dyDescent="0.4">
      <c r="B9" t="s">
        <v>221</v>
      </c>
      <c r="C9">
        <v>1200</v>
      </c>
      <c r="D9">
        <v>1095</v>
      </c>
      <c r="E9" s="29">
        <v>0.91</v>
      </c>
    </row>
    <row r="10" spans="2:5" x14ac:dyDescent="0.4">
      <c r="B10" t="s">
        <v>222</v>
      </c>
      <c r="C10">
        <v>1000</v>
      </c>
      <c r="D10">
        <v>912</v>
      </c>
      <c r="E10" s="29">
        <v>0.91</v>
      </c>
    </row>
    <row r="11" spans="2:5" x14ac:dyDescent="0.4">
      <c r="B11" t="s">
        <v>223</v>
      </c>
      <c r="C11">
        <v>1200</v>
      </c>
      <c r="D11">
        <v>965</v>
      </c>
      <c r="E11" s="29">
        <v>0.8</v>
      </c>
    </row>
    <row r="12" spans="2:5" x14ac:dyDescent="0.4">
      <c r="B12" t="s">
        <v>224</v>
      </c>
      <c r="C12">
        <v>1000</v>
      </c>
      <c r="D12">
        <v>769</v>
      </c>
      <c r="E12" s="29">
        <v>0.77</v>
      </c>
    </row>
    <row r="13" spans="2:5" x14ac:dyDescent="0.4">
      <c r="B13" t="s">
        <v>225</v>
      </c>
      <c r="C13">
        <v>1500</v>
      </c>
      <c r="D13">
        <v>1426</v>
      </c>
      <c r="E13" s="29">
        <v>0.95</v>
      </c>
    </row>
    <row r="14" spans="2:5" x14ac:dyDescent="0.4">
      <c r="B14" t="s">
        <v>226</v>
      </c>
      <c r="C14">
        <v>1800</v>
      </c>
      <c r="D14">
        <v>1698</v>
      </c>
      <c r="E14" s="29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tabSelected="1" topLeftCell="A7" workbookViewId="0">
      <selection activeCell="E26" sqref="E26"/>
    </sheetView>
  </sheetViews>
  <sheetFormatPr defaultRowHeight="17.399999999999999" x14ac:dyDescent="0.4"/>
  <cols>
    <col min="1" max="1" width="9.5" bestFit="1" customWidth="1"/>
    <col min="4" max="4" width="9.796875" bestFit="1" customWidth="1"/>
    <col min="9" max="9" width="10.59765625" bestFit="1" customWidth="1"/>
    <col min="10" max="10" width="8.69921875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IF(D3/POWER(C3,2)&lt;20,"저체중",IF(D3/POWER(C3,2)&lt;25,"정상","비만"))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IF(AND(AVERAGE(H3:I3)&gt;=80,J3&gt;=70),"합격","")</f>
        <v/>
      </c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IF(D4/POWER(C4,2)&lt;20,"저체중",IF(D4/POWER(C4,2)&lt;25,"정상","비만"))</f>
        <v>정상</v>
      </c>
      <c r="G4" s="6">
        <v>125002</v>
      </c>
      <c r="H4" s="6">
        <v>85</v>
      </c>
      <c r="I4" s="6">
        <v>76</v>
      </c>
      <c r="J4" s="6">
        <v>58</v>
      </c>
      <c r="K4" s="6" t="str">
        <f t="shared" ref="K4:K12" si="1">IF(AND(AVERAGE(H4:I4)&gt;=80,J4&gt;=70),"합격","")</f>
        <v/>
      </c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str">
        <f t="shared" si="1"/>
        <v>합격</v>
      </c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 t="str">
        <f t="shared" si="1"/>
        <v>합격</v>
      </c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 t="str">
        <f t="shared" si="1"/>
        <v>합격</v>
      </c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str">
        <f t="shared" si="1"/>
        <v/>
      </c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str">
        <f t="shared" si="1"/>
        <v/>
      </c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str">
        <f t="shared" si="1"/>
        <v>합격</v>
      </c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str">
        <f t="shared" si="1"/>
        <v/>
      </c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str">
        <f t="shared" si="1"/>
        <v/>
      </c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>
        <f>I16*INDEX($M$26:$O$26,1,MATCH(LEFT(H16,2),$M$25:$O$25,0))</f>
        <v>2112</v>
      </c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>
        <f t="shared" ref="J17:J26" si="2">I17*INDEX($M$26:$O$26,1,MATCH(LEFT(H17,2),$M$25:$O$25,0))</f>
        <v>7191</v>
      </c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>
        <f t="shared" si="2"/>
        <v>14365</v>
      </c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>
        <f t="shared" si="2"/>
        <v>5922</v>
      </c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>
        <f t="shared" si="2"/>
        <v>4656</v>
      </c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>
        <f t="shared" si="2"/>
        <v>16274.999999999998</v>
      </c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>
        <f t="shared" si="2"/>
        <v>9588</v>
      </c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>
        <f t="shared" si="2"/>
        <v>11411.999999999998</v>
      </c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>
        <f t="shared" si="2"/>
        <v>10140</v>
      </c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>
        <f t="shared" si="2"/>
        <v>13314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11" t="s">
        <v>71</v>
      </c>
      <c r="B26" s="12"/>
      <c r="C26" s="12"/>
      <c r="D26" s="13"/>
      <c r="E26" s="6" t="e" cm="1" vm="1">
        <f t="array" aca="1" ref="E26" ca="1">ROUNDDOWN(DAVERAGE(A15:E25,E15,$B$16:$B$25="여"),1)</f>
        <v>#VALUE!</v>
      </c>
      <c r="G26" s="6" t="s">
        <v>72</v>
      </c>
      <c r="H26" s="6" t="s">
        <v>58</v>
      </c>
      <c r="I26" s="8">
        <v>3170000</v>
      </c>
      <c r="J26" s="8">
        <f t="shared" si="2"/>
        <v>6657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79</v>
      </c>
    </row>
    <row r="29" spans="1:15" x14ac:dyDescent="0.4">
      <c r="A29" s="6" t="s">
        <v>80</v>
      </c>
      <c r="B29" s="6" t="s">
        <v>37</v>
      </c>
      <c r="C29" s="6" t="s">
        <v>38</v>
      </c>
      <c r="D29" s="6" t="s">
        <v>81</v>
      </c>
      <c r="E29" s="7" t="s">
        <v>82</v>
      </c>
    </row>
    <row r="30" spans="1:15" x14ac:dyDescent="0.4">
      <c r="A30" s="6" t="s">
        <v>83</v>
      </c>
      <c r="B30" s="6" t="s">
        <v>84</v>
      </c>
      <c r="C30" s="6" t="s">
        <v>47</v>
      </c>
      <c r="D30" s="6" t="s">
        <v>85</v>
      </c>
      <c r="E30" s="6" t="str">
        <f>VLOOKUP(MID(A30,3,1),$G$35:$H$39,2,0)</f>
        <v>과장</v>
      </c>
    </row>
    <row r="31" spans="1:15" x14ac:dyDescent="0.4">
      <c r="A31" s="6" t="s">
        <v>87</v>
      </c>
      <c r="B31" s="6" t="s">
        <v>88</v>
      </c>
      <c r="C31" s="6" t="s">
        <v>56</v>
      </c>
      <c r="D31" s="6" t="s">
        <v>89</v>
      </c>
      <c r="E31" s="6" t="str">
        <f t="shared" ref="E31:E39" si="3">VLOOKUP(MID(A31,3,1),$G$35:$H$39,2,0)</f>
        <v>대리</v>
      </c>
    </row>
    <row r="32" spans="1:15" x14ac:dyDescent="0.4">
      <c r="A32" s="6" t="s">
        <v>91</v>
      </c>
      <c r="B32" s="6" t="s">
        <v>92</v>
      </c>
      <c r="C32" s="6" t="s">
        <v>47</v>
      </c>
      <c r="D32" s="6" t="s">
        <v>85</v>
      </c>
      <c r="E32" s="6" t="str">
        <f t="shared" si="3"/>
        <v>부장</v>
      </c>
    </row>
    <row r="33" spans="1:8" x14ac:dyDescent="0.4">
      <c r="A33" s="6" t="s">
        <v>94</v>
      </c>
      <c r="B33" s="6" t="s">
        <v>95</v>
      </c>
      <c r="C33" s="6" t="s">
        <v>56</v>
      </c>
      <c r="D33" s="6" t="s">
        <v>89</v>
      </c>
      <c r="E33" s="6" t="str">
        <f t="shared" si="3"/>
        <v>사원</v>
      </c>
    </row>
    <row r="34" spans="1:8" x14ac:dyDescent="0.4">
      <c r="A34" s="6" t="s">
        <v>97</v>
      </c>
      <c r="B34" s="6" t="s">
        <v>98</v>
      </c>
      <c r="C34" s="6" t="s">
        <v>56</v>
      </c>
      <c r="D34" s="6" t="s">
        <v>85</v>
      </c>
      <c r="E34" s="6" t="str">
        <f t="shared" si="3"/>
        <v>대리</v>
      </c>
      <c r="G34" s="14" t="s">
        <v>99</v>
      </c>
      <c r="H34" s="14"/>
    </row>
    <row r="35" spans="1:8" x14ac:dyDescent="0.4">
      <c r="A35" s="6" t="s">
        <v>100</v>
      </c>
      <c r="B35" s="6" t="s">
        <v>101</v>
      </c>
      <c r="C35" s="6" t="s">
        <v>56</v>
      </c>
      <c r="D35" s="6" t="s">
        <v>89</v>
      </c>
      <c r="E35" s="6" t="str">
        <f t="shared" si="3"/>
        <v>과장</v>
      </c>
      <c r="G35" s="6" t="s">
        <v>102</v>
      </c>
      <c r="H35" s="6" t="s">
        <v>82</v>
      </c>
    </row>
    <row r="36" spans="1:8" x14ac:dyDescent="0.4">
      <c r="A36" s="6" t="s">
        <v>103</v>
      </c>
      <c r="B36" s="6" t="s">
        <v>104</v>
      </c>
      <c r="C36" s="6" t="s">
        <v>47</v>
      </c>
      <c r="D36" s="6" t="s">
        <v>105</v>
      </c>
      <c r="E36" s="6" t="str">
        <f t="shared" si="3"/>
        <v>사원</v>
      </c>
      <c r="G36" s="6" t="s">
        <v>106</v>
      </c>
      <c r="H36" s="6" t="s">
        <v>93</v>
      </c>
    </row>
    <row r="37" spans="1:8" x14ac:dyDescent="0.4">
      <c r="A37" s="6" t="s">
        <v>107</v>
      </c>
      <c r="B37" s="6" t="s">
        <v>108</v>
      </c>
      <c r="C37" s="6" t="s">
        <v>47</v>
      </c>
      <c r="D37" s="6" t="s">
        <v>85</v>
      </c>
      <c r="E37" s="6" t="str">
        <f t="shared" si="3"/>
        <v>사원</v>
      </c>
      <c r="G37" s="6" t="s">
        <v>109</v>
      </c>
      <c r="H37" s="6" t="s">
        <v>86</v>
      </c>
    </row>
    <row r="38" spans="1:8" x14ac:dyDescent="0.4">
      <c r="A38" s="6" t="s">
        <v>110</v>
      </c>
      <c r="B38" s="6" t="s">
        <v>111</v>
      </c>
      <c r="C38" s="6" t="s">
        <v>56</v>
      </c>
      <c r="D38" s="6" t="s">
        <v>105</v>
      </c>
      <c r="E38" s="6" t="str">
        <f t="shared" si="3"/>
        <v>부장</v>
      </c>
      <c r="G38" s="6" t="s">
        <v>112</v>
      </c>
      <c r="H38" s="6" t="s">
        <v>90</v>
      </c>
    </row>
    <row r="39" spans="1:8" x14ac:dyDescent="0.4">
      <c r="A39" s="6" t="s">
        <v>113</v>
      </c>
      <c r="B39" s="6" t="s">
        <v>114</v>
      </c>
      <c r="C39" s="6" t="s">
        <v>47</v>
      </c>
      <c r="D39" s="6" t="s">
        <v>105</v>
      </c>
      <c r="E39" s="6" t="str">
        <f t="shared" si="3"/>
        <v>대리</v>
      </c>
      <c r="G39" s="6" t="s">
        <v>115</v>
      </c>
      <c r="H39" s="6" t="s">
        <v>96</v>
      </c>
    </row>
  </sheetData>
  <mergeCells count="2">
    <mergeCell ref="A26:D26"/>
    <mergeCell ref="G34:H3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12" workbookViewId="0">
      <selection activeCell="L17" sqref="L17"/>
    </sheetView>
  </sheetViews>
  <sheetFormatPr defaultRowHeight="17.399999999999999" outlineLevelRow="3" x14ac:dyDescent="0.4"/>
  <sheetData>
    <row r="1" spans="1:8" ht="21" x14ac:dyDescent="0.4">
      <c r="A1" s="15" t="s">
        <v>130</v>
      </c>
      <c r="B1" s="15"/>
      <c r="C1" s="15"/>
      <c r="D1" s="15"/>
      <c r="E1" s="15"/>
      <c r="F1" s="15"/>
      <c r="G1" s="15"/>
      <c r="H1" s="15"/>
    </row>
    <row r="3" spans="1:8" x14ac:dyDescent="0.4">
      <c r="A3" s="33" t="s">
        <v>131</v>
      </c>
      <c r="B3" s="33" t="s">
        <v>38</v>
      </c>
      <c r="C3" s="33" t="s">
        <v>132</v>
      </c>
      <c r="D3" s="33" t="s">
        <v>133</v>
      </c>
      <c r="E3" s="33" t="s">
        <v>134</v>
      </c>
      <c r="F3" s="33" t="s">
        <v>135</v>
      </c>
      <c r="G3" s="33" t="s">
        <v>136</v>
      </c>
      <c r="H3" s="33" t="s">
        <v>137</v>
      </c>
    </row>
    <row r="4" spans="1:8" outlineLevel="3" x14ac:dyDescent="0.4">
      <c r="A4" s="6" t="s">
        <v>139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>SUM(C4:G4)</f>
        <v>469</v>
      </c>
    </row>
    <row r="5" spans="1:8" outlineLevel="3" x14ac:dyDescent="0.4">
      <c r="A5" s="6" t="s">
        <v>142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>SUM(C5:G5)</f>
        <v>345</v>
      </c>
    </row>
    <row r="6" spans="1:8" outlineLevel="3" x14ac:dyDescent="0.4">
      <c r="A6" s="6" t="s">
        <v>143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>SUM(C6:G6)</f>
        <v>457</v>
      </c>
    </row>
    <row r="7" spans="1:8" outlineLevel="3" x14ac:dyDescent="0.4">
      <c r="A7" s="6" t="s">
        <v>145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>SUM(C7:G7)</f>
        <v>375</v>
      </c>
    </row>
    <row r="8" spans="1:8" outlineLevel="3" x14ac:dyDescent="0.4">
      <c r="A8" s="6" t="s">
        <v>147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>SUM(C8:G8)</f>
        <v>325</v>
      </c>
    </row>
    <row r="9" spans="1:8" outlineLevel="3" x14ac:dyDescent="0.4">
      <c r="A9" s="6" t="s">
        <v>149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>SUM(C9:G9)</f>
        <v>344</v>
      </c>
    </row>
    <row r="10" spans="1:8" outlineLevel="3" x14ac:dyDescent="0.4">
      <c r="A10" s="6" t="s">
        <v>152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>SUM(C10:G10)</f>
        <v>468</v>
      </c>
    </row>
    <row r="11" spans="1:8" outlineLevel="3" x14ac:dyDescent="0.4">
      <c r="A11" s="6" t="s">
        <v>153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>SUM(C11:G11)</f>
        <v>414</v>
      </c>
    </row>
    <row r="12" spans="1:8" outlineLevel="3" x14ac:dyDescent="0.4">
      <c r="A12" s="6" t="s">
        <v>154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>SUM(C12:G12)</f>
        <v>370</v>
      </c>
    </row>
    <row r="13" spans="1:8" outlineLevel="2" x14ac:dyDescent="0.4">
      <c r="A13" s="6"/>
      <c r="B13" s="30" t="s">
        <v>230</v>
      </c>
      <c r="C13" s="6"/>
      <c r="D13" s="6"/>
      <c r="E13" s="6"/>
      <c r="F13" s="6"/>
      <c r="G13" s="6"/>
      <c r="H13" s="6">
        <f>SUBTOTAL(1,H4:H12)</f>
        <v>396.33333333333331</v>
      </c>
    </row>
    <row r="14" spans="1:8" outlineLevel="1" x14ac:dyDescent="0.4">
      <c r="A14" s="6"/>
      <c r="B14" s="30" t="s">
        <v>227</v>
      </c>
      <c r="C14" s="6">
        <f>SUBTOTAL(4,C4:C12)</f>
        <v>94</v>
      </c>
      <c r="D14" s="6">
        <f>SUBTOTAL(4,D4:D12)</f>
        <v>97</v>
      </c>
      <c r="E14" s="6">
        <f>SUBTOTAL(4,E4:E12)</f>
        <v>93</v>
      </c>
      <c r="F14" s="6">
        <f>SUBTOTAL(4,F4:F12)</f>
        <v>96</v>
      </c>
      <c r="G14" s="6">
        <f>SUBTOTAL(4,G4:G12)</f>
        <v>95</v>
      </c>
      <c r="H14" s="6"/>
    </row>
    <row r="15" spans="1:8" outlineLevel="3" x14ac:dyDescent="0.4">
      <c r="A15" s="6" t="s">
        <v>138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>SUM(C15:G15)</f>
        <v>405</v>
      </c>
    </row>
    <row r="16" spans="1:8" outlineLevel="3" x14ac:dyDescent="0.4">
      <c r="A16" s="6" t="s">
        <v>140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>SUM(C16:G16)</f>
        <v>430</v>
      </c>
    </row>
    <row r="17" spans="1:8" outlineLevel="3" x14ac:dyDescent="0.4">
      <c r="A17" s="6" t="s">
        <v>141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>SUM(C17:G17)</f>
        <v>386</v>
      </c>
    </row>
    <row r="18" spans="1:8" outlineLevel="3" x14ac:dyDescent="0.4">
      <c r="A18" s="6" t="s">
        <v>144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>SUM(C18:G18)</f>
        <v>245</v>
      </c>
    </row>
    <row r="19" spans="1:8" outlineLevel="3" x14ac:dyDescent="0.4">
      <c r="A19" s="6" t="s">
        <v>146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>SUM(C19:G19)</f>
        <v>421</v>
      </c>
    </row>
    <row r="20" spans="1:8" outlineLevel="3" x14ac:dyDescent="0.4">
      <c r="A20" s="6" t="s">
        <v>148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>SUM(C20:G20)</f>
        <v>476</v>
      </c>
    </row>
    <row r="21" spans="1:8" outlineLevel="3" x14ac:dyDescent="0.4">
      <c r="A21" s="6" t="s">
        <v>150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>SUM(C21:G21)</f>
        <v>395</v>
      </c>
    </row>
    <row r="22" spans="1:8" outlineLevel="3" x14ac:dyDescent="0.4">
      <c r="A22" s="6" t="s">
        <v>151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>SUM(C22:G22)</f>
        <v>448</v>
      </c>
    </row>
    <row r="23" spans="1:8" outlineLevel="2" x14ac:dyDescent="0.4">
      <c r="A23" s="31"/>
      <c r="B23" s="32" t="s">
        <v>231</v>
      </c>
      <c r="C23" s="31"/>
      <c r="D23" s="31"/>
      <c r="E23" s="31"/>
      <c r="F23" s="31"/>
      <c r="G23" s="31"/>
      <c r="H23" s="31">
        <f>SUBTOTAL(1,H15:H22)</f>
        <v>400.75</v>
      </c>
    </row>
    <row r="24" spans="1:8" outlineLevel="1" x14ac:dyDescent="0.4">
      <c r="A24" s="31"/>
      <c r="B24" s="32" t="s">
        <v>228</v>
      </c>
      <c r="C24" s="31">
        <f>SUBTOTAL(4,C15:C22)</f>
        <v>94</v>
      </c>
      <c r="D24" s="31">
        <f>SUBTOTAL(4,D15:D22)</f>
        <v>97</v>
      </c>
      <c r="E24" s="31">
        <f>SUBTOTAL(4,E15:E22)</f>
        <v>94</v>
      </c>
      <c r="F24" s="31">
        <f>SUBTOTAL(4,F15:F22)</f>
        <v>96</v>
      </c>
      <c r="G24" s="31">
        <f>SUBTOTAL(4,G15:G22)</f>
        <v>95</v>
      </c>
      <c r="H24" s="31"/>
    </row>
    <row r="25" spans="1:8" x14ac:dyDescent="0.4">
      <c r="A25" s="31"/>
      <c r="B25" s="32" t="s">
        <v>232</v>
      </c>
      <c r="C25" s="31"/>
      <c r="D25" s="31"/>
      <c r="E25" s="31"/>
      <c r="F25" s="31"/>
      <c r="G25" s="31"/>
      <c r="H25" s="31">
        <f>SUBTOTAL(1,H4:H22)</f>
        <v>398.41176470588238</v>
      </c>
    </row>
    <row r="26" spans="1:8" x14ac:dyDescent="0.4">
      <c r="A26" s="31"/>
      <c r="B26" s="32" t="s">
        <v>229</v>
      </c>
      <c r="C26" s="31">
        <f>SUBTOTAL(4,C4:C22)</f>
        <v>94</v>
      </c>
      <c r="D26" s="31">
        <f>SUBTOTAL(4,D4:D22)</f>
        <v>97</v>
      </c>
      <c r="E26" s="31">
        <f>SUBTOTAL(4,E4:E22)</f>
        <v>94</v>
      </c>
      <c r="F26" s="31">
        <f>SUBTOTAL(4,F4:F22)</f>
        <v>96</v>
      </c>
      <c r="G26" s="31">
        <f>SUBTOTAL(4,G4:G22)</f>
        <v>95</v>
      </c>
      <c r="H26" s="31"/>
    </row>
  </sheetData>
  <sortState xmlns:xlrd2="http://schemas.microsoft.com/office/spreadsheetml/2017/richdata2" ref="A4:H22">
    <sortCondition ref="B4:B22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opLeftCell="A9" workbookViewId="0">
      <selection activeCell="E33" sqref="E33"/>
    </sheetView>
  </sheetViews>
  <sheetFormatPr defaultRowHeight="17.399999999999999" x14ac:dyDescent="0.4"/>
  <cols>
    <col min="1" max="1" width="8.796875" bestFit="1" customWidth="1"/>
    <col min="2" max="3" width="12.59765625" bestFit="1" customWidth="1"/>
    <col min="4" max="5" width="16.8984375" bestFit="1" customWidth="1"/>
    <col min="6" max="13" width="12.59765625" bestFit="1" customWidth="1"/>
    <col min="14" max="15" width="16.8984375" bestFit="1" customWidth="1"/>
  </cols>
  <sheetData>
    <row r="1" spans="1:6" ht="21" x14ac:dyDescent="0.4">
      <c r="A1" s="15" t="s">
        <v>155</v>
      </c>
      <c r="B1" s="15"/>
      <c r="C1" s="15"/>
      <c r="D1" s="15"/>
      <c r="E1" s="15"/>
      <c r="F1" s="15"/>
    </row>
    <row r="3" spans="1:6" x14ac:dyDescent="0.4">
      <c r="A3" s="6" t="s">
        <v>156</v>
      </c>
      <c r="B3" s="6" t="s">
        <v>157</v>
      </c>
      <c r="C3" s="6" t="s">
        <v>158</v>
      </c>
      <c r="D3" s="6" t="s">
        <v>159</v>
      </c>
      <c r="E3" s="6" t="s">
        <v>160</v>
      </c>
      <c r="F3" s="6" t="s">
        <v>161</v>
      </c>
    </row>
    <row r="4" spans="1:6" x14ac:dyDescent="0.4">
      <c r="A4" s="6" t="s">
        <v>162</v>
      </c>
      <c r="B4" s="6" t="s">
        <v>163</v>
      </c>
      <c r="C4" s="6" t="s">
        <v>164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165</v>
      </c>
      <c r="B5" s="6" t="s">
        <v>163</v>
      </c>
      <c r="C5" s="6" t="s">
        <v>164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166</v>
      </c>
      <c r="B6" s="6" t="s">
        <v>163</v>
      </c>
      <c r="C6" s="6" t="s">
        <v>164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167</v>
      </c>
      <c r="B7" s="6" t="s">
        <v>168</v>
      </c>
      <c r="C7" s="6" t="s">
        <v>169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170</v>
      </c>
      <c r="B8" s="6" t="s">
        <v>168</v>
      </c>
      <c r="C8" s="6" t="s">
        <v>169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171</v>
      </c>
      <c r="B9" s="6" t="s">
        <v>168</v>
      </c>
      <c r="C9" s="6" t="s">
        <v>169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172</v>
      </c>
      <c r="B10" s="6" t="s">
        <v>173</v>
      </c>
      <c r="C10" s="6" t="s">
        <v>174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175</v>
      </c>
      <c r="B11" s="6" t="s">
        <v>173</v>
      </c>
      <c r="C11" s="6" t="s">
        <v>174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176</v>
      </c>
      <c r="B12" s="6" t="s">
        <v>173</v>
      </c>
      <c r="C12" s="6" t="s">
        <v>174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177</v>
      </c>
      <c r="B13" s="6" t="s">
        <v>178</v>
      </c>
      <c r="C13" s="6" t="s">
        <v>179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180</v>
      </c>
      <c r="B14" s="6" t="s">
        <v>181</v>
      </c>
      <c r="C14" s="6" t="s">
        <v>179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182</v>
      </c>
      <c r="B15" s="6" t="s">
        <v>183</v>
      </c>
      <c r="C15" s="6" t="s">
        <v>179</v>
      </c>
      <c r="D15" s="8">
        <v>320000000</v>
      </c>
      <c r="E15" s="8">
        <v>6700000</v>
      </c>
      <c r="F15" s="8">
        <v>2900000</v>
      </c>
    </row>
    <row r="19" spans="1:5" x14ac:dyDescent="0.4">
      <c r="A19" s="34" t="s">
        <v>158</v>
      </c>
      <c r="B19" t="s">
        <v>164</v>
      </c>
    </row>
    <row r="21" spans="1:5" x14ac:dyDescent="0.4">
      <c r="B21" s="34" t="s">
        <v>157</v>
      </c>
      <c r="C21" s="34" t="s">
        <v>238</v>
      </c>
    </row>
    <row r="22" spans="1:5" x14ac:dyDescent="0.4">
      <c r="B22" t="s">
        <v>163</v>
      </c>
      <c r="D22" t="s">
        <v>234</v>
      </c>
      <c r="E22" t="s">
        <v>236</v>
      </c>
    </row>
    <row r="23" spans="1:5" x14ac:dyDescent="0.4">
      <c r="A23" s="34" t="s">
        <v>156</v>
      </c>
      <c r="B23" t="s">
        <v>235</v>
      </c>
      <c r="C23" t="s">
        <v>237</v>
      </c>
    </row>
    <row r="24" spans="1:5" x14ac:dyDescent="0.4">
      <c r="A24" t="s">
        <v>162</v>
      </c>
      <c r="B24" s="35">
        <v>3200000</v>
      </c>
      <c r="C24" s="35">
        <v>1400000</v>
      </c>
      <c r="D24" s="35">
        <v>3200000</v>
      </c>
      <c r="E24" s="35">
        <v>1400000</v>
      </c>
    </row>
    <row r="25" spans="1:5" x14ac:dyDescent="0.4">
      <c r="A25" t="s">
        <v>165</v>
      </c>
      <c r="B25" s="35">
        <v>3800000</v>
      </c>
      <c r="C25" s="35">
        <v>1600000</v>
      </c>
      <c r="D25" s="35">
        <v>3800000</v>
      </c>
      <c r="E25" s="35">
        <v>1600000</v>
      </c>
    </row>
    <row r="26" spans="1:5" x14ac:dyDescent="0.4">
      <c r="A26" t="s">
        <v>166</v>
      </c>
      <c r="B26" s="35">
        <v>3400000</v>
      </c>
      <c r="C26" s="35">
        <v>1400000</v>
      </c>
      <c r="D26" s="35">
        <v>3400000</v>
      </c>
      <c r="E26" s="35">
        <v>1400000</v>
      </c>
    </row>
    <row r="27" spans="1:5" x14ac:dyDescent="0.4">
      <c r="A27" t="s">
        <v>233</v>
      </c>
      <c r="B27" s="35">
        <v>3466666.6666666665</v>
      </c>
      <c r="C27" s="35">
        <v>1466666.6666666667</v>
      </c>
      <c r="D27" s="35">
        <v>3466666.6666666665</v>
      </c>
      <c r="E27" s="35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3"/>
  <sheetViews>
    <sheetView workbookViewId="0">
      <selection activeCell="H13" sqref="H13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5" ht="21" x14ac:dyDescent="0.4">
      <c r="A1" s="15" t="s">
        <v>184</v>
      </c>
      <c r="B1" s="15"/>
      <c r="C1" s="15"/>
      <c r="D1" s="15"/>
      <c r="E1" s="15"/>
    </row>
    <row r="3" spans="1:5" x14ac:dyDescent="0.4">
      <c r="A3" s="6" t="s">
        <v>185</v>
      </c>
      <c r="B3" s="6" t="s">
        <v>186</v>
      </c>
      <c r="C3" s="6" t="s">
        <v>187</v>
      </c>
      <c r="D3" s="6" t="s">
        <v>188</v>
      </c>
      <c r="E3" s="6" t="s">
        <v>189</v>
      </c>
    </row>
    <row r="4" spans="1:5" x14ac:dyDescent="0.4">
      <c r="A4" s="6" t="s">
        <v>190</v>
      </c>
      <c r="B4" s="6">
        <v>65</v>
      </c>
      <c r="C4" s="6">
        <v>55</v>
      </c>
      <c r="D4" s="6">
        <v>80</v>
      </c>
      <c r="E4" s="36">
        <f>AVERAGE(B4:D4)</f>
        <v>66.666666666666671</v>
      </c>
    </row>
    <row r="5" spans="1:5" x14ac:dyDescent="0.4">
      <c r="A5" s="6" t="s">
        <v>191</v>
      </c>
      <c r="B5" s="6">
        <v>75</v>
      </c>
      <c r="C5" s="6">
        <v>70</v>
      </c>
      <c r="D5" s="6">
        <v>60</v>
      </c>
      <c r="E5" s="36">
        <f t="shared" ref="E5:E13" si="0">AVERAGE(B5:D5)</f>
        <v>68.333333333333329</v>
      </c>
    </row>
    <row r="6" spans="1:5" x14ac:dyDescent="0.4">
      <c r="A6" s="6" t="s">
        <v>192</v>
      </c>
      <c r="B6" s="6">
        <v>90</v>
      </c>
      <c r="C6" s="6">
        <v>95</v>
      </c>
      <c r="D6" s="6">
        <v>85</v>
      </c>
      <c r="E6" s="36">
        <f t="shared" si="0"/>
        <v>90</v>
      </c>
    </row>
    <row r="7" spans="1:5" x14ac:dyDescent="0.4">
      <c r="A7" s="6" t="s">
        <v>193</v>
      </c>
      <c r="B7" s="6">
        <v>80</v>
      </c>
      <c r="C7" s="6">
        <v>80</v>
      </c>
      <c r="D7" s="6">
        <v>85</v>
      </c>
      <c r="E7" s="36">
        <f t="shared" si="0"/>
        <v>81.666666666666671</v>
      </c>
    </row>
    <row r="8" spans="1:5" x14ac:dyDescent="0.4">
      <c r="A8" s="6" t="s">
        <v>194</v>
      </c>
      <c r="B8" s="6">
        <v>60</v>
      </c>
      <c r="C8" s="6">
        <v>45</v>
      </c>
      <c r="D8" s="6">
        <v>50</v>
      </c>
      <c r="E8" s="36">
        <f t="shared" si="0"/>
        <v>51.666666666666664</v>
      </c>
    </row>
    <row r="9" spans="1:5" x14ac:dyDescent="0.4">
      <c r="A9" s="6" t="s">
        <v>195</v>
      </c>
      <c r="B9" s="6">
        <v>40</v>
      </c>
      <c r="C9" s="6">
        <v>35</v>
      </c>
      <c r="D9" s="6">
        <v>50</v>
      </c>
      <c r="E9" s="36">
        <f t="shared" si="0"/>
        <v>41.666666666666664</v>
      </c>
    </row>
    <row r="10" spans="1:5" x14ac:dyDescent="0.4">
      <c r="A10" s="6" t="s">
        <v>196</v>
      </c>
      <c r="B10" s="6">
        <v>35</v>
      </c>
      <c r="C10" s="6">
        <v>40</v>
      </c>
      <c r="D10" s="6">
        <v>50</v>
      </c>
      <c r="E10" s="36">
        <f t="shared" si="0"/>
        <v>41.666666666666664</v>
      </c>
    </row>
    <row r="11" spans="1:5" x14ac:dyDescent="0.4">
      <c r="A11" s="6" t="s">
        <v>197</v>
      </c>
      <c r="B11" s="6">
        <v>85</v>
      </c>
      <c r="C11" s="6">
        <v>80</v>
      </c>
      <c r="D11" s="6">
        <v>70</v>
      </c>
      <c r="E11" s="36">
        <f t="shared" si="0"/>
        <v>78.333333333333329</v>
      </c>
    </row>
    <row r="12" spans="1:5" x14ac:dyDescent="0.4">
      <c r="A12" s="6" t="s">
        <v>198</v>
      </c>
      <c r="B12" s="6">
        <v>75</v>
      </c>
      <c r="C12" s="6">
        <v>90</v>
      </c>
      <c r="D12" s="6">
        <v>80</v>
      </c>
      <c r="E12" s="36">
        <f t="shared" si="0"/>
        <v>81.666666666666671</v>
      </c>
    </row>
    <row r="13" spans="1:5" x14ac:dyDescent="0.4">
      <c r="A13" s="6" t="s">
        <v>199</v>
      </c>
      <c r="B13" s="6">
        <v>65</v>
      </c>
      <c r="C13" s="6">
        <v>60</v>
      </c>
      <c r="D13" s="6">
        <v>50</v>
      </c>
      <c r="E13" s="36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6" workbookViewId="0">
      <selection activeCell="K18" sqref="K18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1" x14ac:dyDescent="0.4">
      <c r="A1" s="15" t="s">
        <v>200</v>
      </c>
      <c r="B1" s="15"/>
      <c r="C1" s="15"/>
      <c r="D1" s="15"/>
      <c r="E1" s="15"/>
    </row>
    <row r="3" spans="1:5" x14ac:dyDescent="0.4">
      <c r="A3" s="6" t="s">
        <v>201</v>
      </c>
      <c r="B3" s="6" t="s">
        <v>202</v>
      </c>
      <c r="C3" s="6" t="s">
        <v>203</v>
      </c>
      <c r="D3" s="6" t="s">
        <v>204</v>
      </c>
      <c r="E3" s="6" t="s">
        <v>205</v>
      </c>
    </row>
    <row r="4" spans="1:5" x14ac:dyDescent="0.4">
      <c r="A4" s="6" t="s">
        <v>206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4">
      <c r="A5" s="6" t="s">
        <v>207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4">
      <c r="A6" s="6" t="s">
        <v>208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4">
      <c r="A7" s="6" t="s">
        <v>209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4">
      <c r="A8" s="6" t="s">
        <v>210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예서 최</cp:lastModifiedBy>
  <dcterms:created xsi:type="dcterms:W3CDTF">2023-04-27T08:01:32Z</dcterms:created>
  <dcterms:modified xsi:type="dcterms:W3CDTF">2024-08-03T18:44:58Z</dcterms:modified>
</cp:coreProperties>
</file>