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308\"/>
    </mc:Choice>
  </mc:AlternateContent>
  <xr:revisionPtr revIDLastSave="0" documentId="13_ncr:1_{E74420CF-32B1-4365-B8C4-C71B3E3001D1}" xr6:coauthVersionLast="47" xr6:coauthVersionMax="47" xr10:uidLastSave="{00000000-0000-0000-0000-000000000000}"/>
  <bookViews>
    <workbookView xWindow="-120" yWindow="-120" windowWidth="29040" windowHeight="15720" activeTab="3" xr2:uid="{B8600320-37F1-4A0A-B5E0-29A46571A1DB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</definedNames>
  <calcPr calcId="191029"/>
  <pivotCaches>
    <pivotCache cacheId="1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J13" i="1"/>
  <c r="J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<sst xmlns="http://schemas.openxmlformats.org/spreadsheetml/2006/main" count="111" uniqueCount="41">
  <si>
    <t>품목코드</t>
    <phoneticPr fontId="2" type="noConversion"/>
  </si>
  <si>
    <t>부위</t>
  </si>
  <si>
    <t>부위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</si>
  <si>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</si>
  <si>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</si>
  <si>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</si>
  <si>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</si>
  <si>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</si>
  <si>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</si>
  <si>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</si>
  <si>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</si>
  <si>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</si>
  <si>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</si>
  <si>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</si>
  <si>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</si>
  <si>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가격</t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</si>
  <si>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</si>
  <si>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</si>
  <si>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</si>
  <si>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</si>
  <si>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</si>
  <si>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</si>
  <si>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</si>
  <si>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</si>
  <si>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</si>
  <si>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</si>
  <si>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</si>
  <si>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</si>
  <si>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</si>
  <si>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</si>
  <si>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안심 부위 판매량(단위:kg) 합계</t>
    <phoneticPr fontId="2" type="noConversion"/>
  </si>
  <si>
    <t>kg당 최저 가격</t>
    <phoneticPr fontId="2" type="noConversion"/>
  </si>
  <si>
    <t>구분이 1++등급 비율</t>
    <phoneticPr fontId="2" type="noConversion"/>
  </si>
  <si>
    <t>&gt;=5000</t>
    <phoneticPr fontId="2" type="noConversion"/>
  </si>
  <si>
    <t>총합계</t>
  </si>
  <si>
    <t>개수 : 품목코드</t>
  </si>
  <si>
    <t>최대 : 판매량(단위:kg)</t>
  </si>
  <si>
    <t>**</t>
  </si>
  <si>
    <t>40001-60000</t>
  </si>
  <si>
    <t>60001-80000</t>
  </si>
  <si>
    <t>80001-100000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</si>
</sst>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0" fillId="0" borderId="0" xfId="0" applyNumberFormat="1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vertical="center"/>
    </xf>
    <xf numFmtId="41" fontId="3" fillId="0" borderId="2" xfId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vertical="center"/>
    </xf>
    <xf numFmtId="41" fontId="3" fillId="0" borderId="12" xfId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13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/>
              <a:t>등심 및 앞다리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판매량(단위:kg)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5-40D7-8DB5-7A8404049A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제1작업!$B$5:$B$12</c15:sqref>
                  </c15:fullRef>
                </c:ext>
              </c:extLst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(제1작업!$G$6:$G$10,제1작업!$G$12)</c:f>
              <c:numCache>
                <c:formatCode>_(* #,##0_);_(* \(#,##0\);_(* "-"_);_(@_)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0D7-8DB5-7A84040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56855071"/>
        <c:axId val="456842175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kg당 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제1작업!$B$5:$B$12</c15:sqref>
                  </c15:fullRef>
                </c:ext>
              </c:extLst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제1작업!$F$5:$F$12</c15:sqref>
                  </c15:fullRef>
                </c:ext>
              </c:extLst>
              <c:f>(제1작업!$F$6:$F$10,제1작업!$F$12)</c:f>
              <c:numCache>
                <c:formatCode>_(* #,##0_);_(* \(#,##0\);_(* "-"_);_(@_)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5-40D7-8DB5-7A84040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317199"/>
        <c:axId val="586325519"/>
      </c:lineChart>
      <c:catAx>
        <c:axId val="45685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56842175"/>
        <c:crosses val="autoZero"/>
        <c:auto val="1"/>
        <c:lblAlgn val="ctr"/>
        <c:lblOffset val="100"/>
        <c:noMultiLvlLbl val="0"/>
      </c:catAx>
      <c:valAx>
        <c:axId val="45684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56855071"/>
        <c:crosses val="autoZero"/>
        <c:crossBetween val="between"/>
      </c:valAx>
      <c:valAx>
        <c:axId val="586325519"/>
        <c:scaling>
          <c:orientation val="minMax"/>
          <c:max val="105000"/>
          <c:min val="0"/>
        </c:scaling>
        <c:delete val="0"/>
        <c:axPos val="r"/>
        <c:numFmt formatCode="#,##0&quot;원&quot;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86317199"/>
        <c:crosses val="max"/>
        <c:crossBetween val="between"/>
        <c:majorUnit val="15000"/>
      </c:valAx>
      <c:catAx>
        <c:axId val="5863171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6325519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BD5905-B000-4678-A4A0-0AFEDC16C428}">
  <sheetPr/>
  <sheetViews>
    <sheetView tabSelected="1"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95250</xdr:rowOff>
    </xdr:from>
    <xdr:to>
      <xdr:col>6</xdr:col>
      <xdr:colOff>333376</xdr:colOff>
      <xdr:row>2</xdr:row>
      <xdr:rowOff>200025</xdr:rowOff>
    </xdr:to>
    <xdr:sp macro="" textlink="">
      <xdr:nvSpPr>
        <xdr:cNvPr id="4" name="십자형 3">
          <a:extLst>
            <a:ext uri="{FF2B5EF4-FFF2-40B4-BE49-F238E27FC236}">
              <a16:creationId xmlns:a16="http://schemas.microsoft.com/office/drawing/2014/main" id="{D23D08E9-BCDB-4370-BA02-5B00C92E61C2}"/>
            </a:ext>
          </a:extLst>
        </xdr:cNvPr>
        <xdr:cNvSpPr/>
      </xdr:nvSpPr>
      <xdr:spPr>
        <a:xfrm>
          <a:off x="209551" y="95250"/>
          <a:ext cx="3962400" cy="714375"/>
        </a:xfrm>
        <a:prstGeom prst="plus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판매 현황</a:t>
          </a:r>
        </a:p>
      </xdr:txBody>
    </xdr:sp>
    <xdr:clientData/>
  </xdr:twoCellAnchor>
  <xdr:twoCellAnchor editAs="oneCell">
    <xdr:from>
      <xdr:col>6</xdr:col>
      <xdr:colOff>466725</xdr:colOff>
      <xdr:row>0</xdr:row>
      <xdr:rowOff>152400</xdr:rowOff>
    </xdr:from>
    <xdr:to>
      <xdr:col>10</xdr:col>
      <xdr:colOff>28575</xdr:colOff>
      <xdr:row>2</xdr:row>
      <xdr:rowOff>190500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133FD3D-5E6F-4EE8-9238-4B5BCF26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152400"/>
          <a:ext cx="26289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83193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1FCB10D-8351-4707-B396-BB5D410CF6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0.50258</cdr:x>
      <cdr:y>0.15921</cdr:y>
    </cdr:from>
    <cdr:to>
      <cdr:x>0.62478</cdr:x>
      <cdr:y>0.21842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3604FC50-B8B2-4BC8-97B8-394982F1F9D2}"/>
            </a:ext>
          </a:extLst>
        </cdr:cNvPr>
        <cdr:cNvSpPr/>
      </cdr:nvSpPr>
      <cdr:spPr>
        <a:xfrm xmlns:a="http://schemas.openxmlformats.org/drawingml/2006/main">
          <a:off x="4674453" y="968508"/>
          <a:ext cx="1136597" cy="360189"/>
        </a:xfrm>
        <a:prstGeom xmlns:a="http://schemas.openxmlformats.org/drawingml/2006/main" prst="wedgeRoundRectCallout">
          <a:avLst>
            <a:gd name="adj1" fmla="val -75833"/>
            <a:gd name="adj2" fmla="val -5682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958.59582534722" createdVersion="7" refreshedVersion="7" minRefreshableVersion="3" recordCount="8" xr:uid="{DDF65DA6-00E7-4AFA-B5AA-E43B33496C6C}">
  <cacheSource type="worksheet">
    <worksheetSource ref="B4:H12" sheet="제1작업"/>
  </cacheSource>
  <cacheFields count="7">
    <cacheField name="품목코드" numFmtId="0">
      <sharedItems count="8">
        <s v="E738W"/>
        <s v="F729P"/>
        <s v="F839W"/>
        <s v="T568K"/>
        <s v="S786W"/>
        <s v="T892P"/>
        <s v="H119M"/>
        <s v="O909W"/>
      </sharedItems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 count="6">
        <d v="2022-05-24T00:00:00"/>
        <d v="2022-05-19T00:00:00"/>
        <d v="2022-05-27T00:00:00"/>
        <d v="2022-05-29T00:00:00"/>
        <d v="2022-05-22T00:00:00"/>
        <d v="2022-05-30T00:00:00"/>
      </sharedItems>
    </cacheField>
    <cacheField name="구분" numFmtId="0">
      <sharedItems count="4">
        <s v="1++등급"/>
        <s v="1등급"/>
        <s v="1+등급"/>
        <s v="2등급"/>
      </sharedItems>
    </cacheField>
    <cacheField name="kg당 가격" numFmtId="41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41">
      <sharedItems containsSemiMixedTypes="0" containsString="0" containsNumber="1" containsInteger="1" minValue="1294" maxValue="5282" count="8">
        <n v="1350"/>
        <n v="4820"/>
        <n v="1294"/>
        <n v="5282"/>
        <n v="4188"/>
        <n v="3240"/>
        <n v="1472"/>
        <n v="3765"/>
      </sharedItems>
    </cacheField>
    <cacheField name="납품한_x000a_소비시장 수" numFmtId="41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x v="0"/>
    <x v="0"/>
    <x v="0"/>
    <n v="32"/>
  </r>
  <r>
    <x v="1"/>
    <x v="1"/>
    <x v="0"/>
    <x v="1"/>
    <x v="1"/>
    <x v="1"/>
    <n v="87"/>
  </r>
  <r>
    <x v="2"/>
    <x v="2"/>
    <x v="1"/>
    <x v="2"/>
    <x v="2"/>
    <x v="2"/>
    <n v="28"/>
  </r>
  <r>
    <x v="3"/>
    <x v="1"/>
    <x v="2"/>
    <x v="3"/>
    <x v="3"/>
    <x v="3"/>
    <n v="98"/>
  </r>
  <r>
    <x v="4"/>
    <x v="2"/>
    <x v="3"/>
    <x v="3"/>
    <x v="4"/>
    <x v="4"/>
    <n v="73"/>
  </r>
  <r>
    <x v="5"/>
    <x v="1"/>
    <x v="0"/>
    <x v="2"/>
    <x v="5"/>
    <x v="5"/>
    <n v="65"/>
  </r>
  <r>
    <x v="6"/>
    <x v="0"/>
    <x v="4"/>
    <x v="1"/>
    <x v="6"/>
    <x v="6"/>
    <n v="38"/>
  </r>
  <r>
    <x v="7"/>
    <x v="2"/>
    <x v="5"/>
    <x v="0"/>
    <x v="7"/>
    <x v="7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34F066-1E03-47CC-A7F7-ECFF367C8C68}" name="피벗 테이블2" cacheId="11" applyNumberFormats="0" applyBorderFormats="0" applyFontFormats="0" applyPatternFormats="0" applyAlignmentFormats="0" applyWidthHeightFormats="1" dataCaption="값" missingCaption="**" updatedVersion="7" minRefreshableVersion="3" useAutoFormatting="1" colGrandTotals="0" itemPrintTitles="1" mergeItem="1" createdVersion="7" indent="0" outline="1" outlineData="1" multipleFieldFilters="0" rowHeaderCaption="kg당 가격" colHeaderCaption="부위">
  <location ref="B3:H9" firstHeaderRow="1" firstDataRow="3" firstDataCol="1"/>
  <pivotFields count="7">
    <pivotField showAll="0">
      <items count="9">
        <item x="0"/>
        <item x="1"/>
        <item x="2"/>
        <item x="6"/>
        <item x="7"/>
        <item x="4"/>
        <item x="3"/>
        <item x="5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14" showAll="0">
      <items count="7">
        <item x="1"/>
        <item x="4"/>
        <item x="0"/>
        <item x="2"/>
        <item x="3"/>
        <item x="5"/>
        <item t="default"/>
      </items>
    </pivotField>
    <pivotField dataField="1" showAll="0">
      <items count="5">
        <item x="0"/>
        <item x="2"/>
        <item x="1"/>
        <item x="3"/>
        <item t="default"/>
      </items>
    </pivotField>
    <pivotField axis="axisRow" numFmtId="41" showAll="0">
      <items count="6">
        <item x="0"/>
        <item x="1"/>
        <item x="2"/>
        <item x="3"/>
        <item x="4"/>
        <item t="default"/>
      </items>
    </pivotField>
    <pivotField dataField="1" numFmtId="41" showAll="0">
      <items count="9">
        <item x="2"/>
        <item x="0"/>
        <item x="6"/>
        <item x="5"/>
        <item x="7"/>
        <item x="4"/>
        <item x="1"/>
        <item x="3"/>
        <item t="default"/>
      </items>
    </pivotField>
    <pivotField numFmtId="41"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3" subtotal="count" baseField="0" baseItem="0"/>
    <dataField name="최대 : 판매량(단위:kg)" fld="5" subtotal="max" baseField="4" baseItem="1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BA3F58-27D7-47A2-95C6-16CBC33E5BF3}" name="표1" displayName="표1" ref="B18:H21" totalsRowShown="0" headerRowDxfId="1" dataDxfId="0" headerRowBorderDxfId="10" tableBorderDxfId="11" totalsRowBorderDxfId="9">
  <autoFilter ref="B18:H21" xr:uid="{95BA3F58-27D7-47A2-95C6-16CBC33E5BF3}"/>
  <tableColumns count="7">
    <tableColumn id="1" xr3:uid="{0FD2B5FA-1768-46F0-BC08-8711F7912C9D}" name="품목코드" dataDxfId="8"/>
    <tableColumn id="2" xr3:uid="{EDE64188-61C6-4517-B7FF-E5619C347571}" name="부위" dataDxfId="7"/>
    <tableColumn id="3" xr3:uid="{EAD04A3F-F412-44E9-B596-21B53F44632A}" name="생산일" dataDxfId="6"/>
    <tableColumn id="4" xr3:uid="{4E4BFC8C-9DF6-4947-8E48-20F137C8B4AF}" name="구분" dataDxfId="5"/>
    <tableColumn id="5" xr3:uid="{6C62DC7F-4D98-404F-BCF6-9D3A60491497}" name="kg당 가격" dataDxfId="4" dataCellStyle="쉼표 [0]"/>
    <tableColumn id="6" xr3:uid="{8E513B88-A7B7-43BF-99CC-EEF01A2E3BB1}" name="판매량_x000a_(단위:kg)" dataDxfId="3" dataCellStyle="쉼표 [0]"/>
    <tableColumn id="7" xr3:uid="{018F9CCF-E0A8-4256-9660-41D6F711DE2F}" name="납품한_x000a_소비시장 수" dataDxfId="2" dataCellStyle="쉼표 [0]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7D77-B7CD-4E6D-880F-B870F0C9828F}">
  <dimension ref="B1:J15"/>
  <sheetViews>
    <sheetView workbookViewId="0">
      <selection activeCell="I24" sqref="I24"/>
    </sheetView>
  </sheetViews>
  <sheetFormatPr defaultRowHeight="16.5" x14ac:dyDescent="0.3"/>
  <cols>
    <col min="1" max="1" width="2.75" customWidth="1"/>
    <col min="4" max="4" width="11.625" bestFit="1" customWidth="1"/>
    <col min="7" max="7" width="10.25" customWidth="1"/>
    <col min="8" max="8" width="11.375" customWidth="1"/>
    <col min="9" max="9" width="9.625" bestFit="1" customWidth="1"/>
  </cols>
  <sheetData>
    <row r="1" spans="2:10" s="2" customFormat="1" ht="24" customHeight="1" x14ac:dyDescent="0.3"/>
    <row r="2" spans="2:10" s="2" customFormat="1" ht="24" customHeight="1" x14ac:dyDescent="0.3"/>
    <row r="3" spans="2:10" s="2" customFormat="1" ht="24" customHeight="1" x14ac:dyDescent="0.3"/>
    <row r="4" spans="2:10" ht="27" x14ac:dyDescent="0.3">
      <c r="B4" s="11" t="s">
        <v>0</v>
      </c>
      <c r="C4" s="11" t="s">
        <v>2</v>
      </c>
      <c r="D4" s="11" t="s">
        <v>9</v>
      </c>
      <c r="E4" s="11" t="s">
        <v>10</v>
      </c>
      <c r="F4" s="11" t="s">
        <v>16</v>
      </c>
      <c r="G4" s="12" t="s">
        <v>17</v>
      </c>
      <c r="H4" s="12" t="s">
        <v>18</v>
      </c>
      <c r="I4" s="11" t="s">
        <v>19</v>
      </c>
      <c r="J4" s="11" t="s">
        <v>20</v>
      </c>
    </row>
    <row r="5" spans="2:10" x14ac:dyDescent="0.3">
      <c r="B5" s="3" t="s">
        <v>22</v>
      </c>
      <c r="C5" s="3" t="s">
        <v>4</v>
      </c>
      <c r="D5" s="7">
        <v>44705</v>
      </c>
      <c r="E5" s="3" t="s">
        <v>11</v>
      </c>
      <c r="F5" s="8">
        <v>98000</v>
      </c>
      <c r="G5" s="8">
        <v>1350</v>
      </c>
      <c r="H5" s="8">
        <v>32</v>
      </c>
      <c r="I5" s="3" t="str">
        <f>_xlfn.RANK.EQ(G5,G4:G12,0)&amp;"위"</f>
        <v>7위</v>
      </c>
      <c r="J5" s="3" t="str">
        <f>IF(OR(F5&gt;=90000,G5&gt;=5000),"★","")</f>
        <v>★</v>
      </c>
    </row>
    <row r="6" spans="2:10" x14ac:dyDescent="0.3">
      <c r="B6" s="3" t="s">
        <v>23</v>
      </c>
      <c r="C6" s="3" t="s">
        <v>6</v>
      </c>
      <c r="D6" s="7">
        <v>44705</v>
      </c>
      <c r="E6" s="3" t="s">
        <v>12</v>
      </c>
      <c r="F6" s="8">
        <v>79000</v>
      </c>
      <c r="G6" s="8">
        <v>4820</v>
      </c>
      <c r="H6" s="8">
        <v>87</v>
      </c>
      <c r="I6" s="3" t="str">
        <f>_xlfn.RANK.EQ(G6,G4:G12,0)&amp;"위"</f>
        <v>2위</v>
      </c>
      <c r="J6" s="3" t="str">
        <f t="shared" ref="J6:J12" si="0">IF(OR(F6&gt;=90000,G6&gt;=5000),"★","")</f>
        <v/>
      </c>
    </row>
    <row r="7" spans="2:10" x14ac:dyDescent="0.3">
      <c r="B7" s="3" t="s">
        <v>24</v>
      </c>
      <c r="C7" s="3" t="s">
        <v>8</v>
      </c>
      <c r="D7" s="7">
        <v>44700</v>
      </c>
      <c r="E7" s="3" t="s">
        <v>13</v>
      </c>
      <c r="F7" s="8">
        <v>85000</v>
      </c>
      <c r="G7" s="8">
        <v>1294</v>
      </c>
      <c r="H7" s="8">
        <v>28</v>
      </c>
      <c r="I7" s="3" t="str">
        <f>_xlfn.RANK.EQ(G7,G4:G12,0)&amp;"위"</f>
        <v>8위</v>
      </c>
      <c r="J7" s="3" t="str">
        <f t="shared" si="0"/>
        <v/>
      </c>
    </row>
    <row r="8" spans="2:10" x14ac:dyDescent="0.3">
      <c r="B8" s="3" t="s">
        <v>25</v>
      </c>
      <c r="C8" s="3" t="s">
        <v>6</v>
      </c>
      <c r="D8" s="7">
        <v>44708</v>
      </c>
      <c r="E8" s="3" t="s">
        <v>14</v>
      </c>
      <c r="F8" s="8">
        <v>66000</v>
      </c>
      <c r="G8" s="8">
        <v>5282</v>
      </c>
      <c r="H8" s="8">
        <v>98</v>
      </c>
      <c r="I8" s="3" t="str">
        <f>_xlfn.RANK.EQ(G8,G4:G12,0)&amp;"위"</f>
        <v>1위</v>
      </c>
      <c r="J8" s="3" t="str">
        <f t="shared" si="0"/>
        <v>★</v>
      </c>
    </row>
    <row r="9" spans="2:10" x14ac:dyDescent="0.3">
      <c r="B9" s="3" t="s">
        <v>26</v>
      </c>
      <c r="C9" s="3" t="s">
        <v>8</v>
      </c>
      <c r="D9" s="7">
        <v>44710</v>
      </c>
      <c r="E9" s="3" t="s">
        <v>14</v>
      </c>
      <c r="F9" s="8">
        <v>52000</v>
      </c>
      <c r="G9" s="8">
        <v>4188</v>
      </c>
      <c r="H9" s="8">
        <v>73</v>
      </c>
      <c r="I9" s="3" t="str">
        <f>_xlfn.RANK.EQ(G9,G4:G12,0)&amp;"위"</f>
        <v>3위</v>
      </c>
      <c r="J9" s="3" t="str">
        <f t="shared" si="0"/>
        <v/>
      </c>
    </row>
    <row r="10" spans="2:10" x14ac:dyDescent="0.3">
      <c r="B10" s="3" t="s">
        <v>27</v>
      </c>
      <c r="C10" s="3" t="s">
        <v>6</v>
      </c>
      <c r="D10" s="7">
        <v>44705</v>
      </c>
      <c r="E10" s="3" t="s">
        <v>13</v>
      </c>
      <c r="F10" s="8">
        <v>88000</v>
      </c>
      <c r="G10" s="8">
        <v>3240</v>
      </c>
      <c r="H10" s="8">
        <v>65</v>
      </c>
      <c r="I10" s="3" t="str">
        <f>_xlfn.RANK.EQ(G10,G4:G12,0)&amp;"위"</f>
        <v>5위</v>
      </c>
      <c r="J10" s="3" t="str">
        <f t="shared" si="0"/>
        <v/>
      </c>
    </row>
    <row r="11" spans="2:10" x14ac:dyDescent="0.3">
      <c r="B11" s="3" t="s">
        <v>28</v>
      </c>
      <c r="C11" s="3" t="s">
        <v>4</v>
      </c>
      <c r="D11" s="7">
        <v>44703</v>
      </c>
      <c r="E11" s="3" t="s">
        <v>12</v>
      </c>
      <c r="F11" s="8">
        <v>94000</v>
      </c>
      <c r="G11" s="8">
        <v>1472</v>
      </c>
      <c r="H11" s="8">
        <v>38</v>
      </c>
      <c r="I11" s="3" t="str">
        <f>_xlfn.RANK.EQ(G11,G4:G12,0)&amp;"위"</f>
        <v>6위</v>
      </c>
      <c r="J11" s="3" t="str">
        <f t="shared" si="0"/>
        <v>★</v>
      </c>
    </row>
    <row r="12" spans="2:10" x14ac:dyDescent="0.3">
      <c r="B12" s="3" t="s">
        <v>29</v>
      </c>
      <c r="C12" s="3" t="s">
        <v>8</v>
      </c>
      <c r="D12" s="7">
        <v>44711</v>
      </c>
      <c r="E12" s="3" t="s">
        <v>11</v>
      </c>
      <c r="F12" s="8">
        <v>70000</v>
      </c>
      <c r="G12" s="8">
        <v>3765</v>
      </c>
      <c r="H12" s="8">
        <v>71</v>
      </c>
      <c r="I12" s="3" t="str">
        <f>_xlfn.RANK.EQ(G12,G4:G12,0)&amp;"위"</f>
        <v>4위</v>
      </c>
      <c r="J12" s="3" t="str">
        <f t="shared" si="0"/>
        <v/>
      </c>
    </row>
    <row r="13" spans="2:10" x14ac:dyDescent="0.3">
      <c r="B13" s="4" t="s">
        <v>31</v>
      </c>
      <c r="C13" s="5"/>
      <c r="D13" s="6"/>
      <c r="E13" s="13">
        <f>MIN(F5:F12)</f>
        <v>52000</v>
      </c>
      <c r="F13" s="9"/>
      <c r="G13" s="4" t="s">
        <v>30</v>
      </c>
      <c r="H13" s="5"/>
      <c r="I13" s="6"/>
      <c r="J13" s="3">
        <f>DSUM(C4:G12,5,C4:C5)</f>
        <v>2822</v>
      </c>
    </row>
    <row r="14" spans="2:10" x14ac:dyDescent="0.3">
      <c r="B14" s="4" t="s">
        <v>32</v>
      </c>
      <c r="C14" s="5"/>
      <c r="D14" s="6"/>
      <c r="E14" s="15">
        <f>COUNTIF(E5:E12,"1++등급")/COUNTA(E5:E12)</f>
        <v>0.25</v>
      </c>
      <c r="F14" s="10"/>
      <c r="G14" s="11" t="s">
        <v>0</v>
      </c>
      <c r="H14" s="3" t="s">
        <v>21</v>
      </c>
      <c r="I14" s="11" t="s">
        <v>16</v>
      </c>
      <c r="J14" s="3">
        <f>VLOOKUP(H14,B5:G12,5,FALSE)</f>
        <v>98000</v>
      </c>
    </row>
    <row r="15" spans="2:10" x14ac:dyDescent="0.3">
      <c r="E15" s="14"/>
    </row>
  </sheetData>
  <mergeCells count="5">
    <mergeCell ref="A1:XFD3"/>
    <mergeCell ref="B13:D13"/>
    <mergeCell ref="B14:D14"/>
    <mergeCell ref="G13:I13"/>
    <mergeCell ref="F13:F14"/>
  </mergeCells>
  <phoneticPr fontId="2" type="noConversion"/>
  <conditionalFormatting sqref="G5:G12">
    <cfRule type="dataBar" priority="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{864451DE-8384-4A82-B043-B45AE1DCF449}</x14:id>
        </ext>
      </extLst>
    </cfRule>
  </conditionalFormatting>
  <dataValidations count="1">
    <dataValidation type="list" allowBlank="1" showInputMessage="1" showErrorMessage="1" sqref="H14" xr:uid="{311CC135-0D00-4DEB-9BB8-68A092FBD0FB}">
      <formula1>$B$5:$B$12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64451DE-8384-4A82-B043-B45AE1DCF4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66BB-787E-425F-88EB-6285C2318510}">
  <dimension ref="B2:H21"/>
  <sheetViews>
    <sheetView workbookViewId="0">
      <selection activeCell="K28" sqref="K28"/>
    </sheetView>
  </sheetViews>
  <sheetFormatPr defaultRowHeight="16.5" x14ac:dyDescent="0.3"/>
  <cols>
    <col min="2" max="2" width="10.75" customWidth="1"/>
    <col min="4" max="4" width="11.625" bestFit="1" customWidth="1"/>
    <col min="6" max="6" width="11.625" customWidth="1"/>
    <col min="7" max="8" width="11.75" bestFit="1" customWidth="1"/>
  </cols>
  <sheetData>
    <row r="2" spans="2:8" ht="40.5" x14ac:dyDescent="0.3">
      <c r="B2" s="11" t="s">
        <v>0</v>
      </c>
      <c r="C2" s="11" t="s">
        <v>2</v>
      </c>
      <c r="D2" s="11" t="s">
        <v>9</v>
      </c>
      <c r="E2" s="11" t="s">
        <v>10</v>
      </c>
      <c r="F2" s="11" t="s">
        <v>16</v>
      </c>
      <c r="G2" s="12" t="s">
        <v>17</v>
      </c>
      <c r="H2" s="12" t="s">
        <v>18</v>
      </c>
    </row>
    <row r="3" spans="2:8" x14ac:dyDescent="0.3">
      <c r="B3" s="3" t="s">
        <v>22</v>
      </c>
      <c r="C3" s="3" t="s">
        <v>4</v>
      </c>
      <c r="D3" s="7">
        <v>44705</v>
      </c>
      <c r="E3" s="3" t="s">
        <v>11</v>
      </c>
      <c r="F3" s="8">
        <v>98000</v>
      </c>
      <c r="G3" s="8">
        <v>1350</v>
      </c>
      <c r="H3" s="8">
        <v>32</v>
      </c>
    </row>
    <row r="4" spans="2:8" x14ac:dyDescent="0.3">
      <c r="B4" s="3" t="s">
        <v>23</v>
      </c>
      <c r="C4" s="3" t="s">
        <v>6</v>
      </c>
      <c r="D4" s="7">
        <v>44705</v>
      </c>
      <c r="E4" s="3" t="s">
        <v>12</v>
      </c>
      <c r="F4" s="8">
        <v>79000</v>
      </c>
      <c r="G4" s="8">
        <v>4820</v>
      </c>
      <c r="H4" s="8">
        <v>87</v>
      </c>
    </row>
    <row r="5" spans="2:8" x14ac:dyDescent="0.3">
      <c r="B5" s="3" t="s">
        <v>24</v>
      </c>
      <c r="C5" s="3" t="s">
        <v>8</v>
      </c>
      <c r="D5" s="7">
        <v>44700</v>
      </c>
      <c r="E5" s="3" t="s">
        <v>13</v>
      </c>
      <c r="F5" s="8">
        <v>85000</v>
      </c>
      <c r="G5" s="8">
        <v>1294</v>
      </c>
      <c r="H5" s="8">
        <v>28</v>
      </c>
    </row>
    <row r="6" spans="2:8" x14ac:dyDescent="0.3">
      <c r="B6" s="3" t="s">
        <v>25</v>
      </c>
      <c r="C6" s="3" t="s">
        <v>6</v>
      </c>
      <c r="D6" s="7">
        <v>44708</v>
      </c>
      <c r="E6" s="3" t="s">
        <v>14</v>
      </c>
      <c r="F6" s="8">
        <v>66000</v>
      </c>
      <c r="G6" s="8">
        <v>5282</v>
      </c>
      <c r="H6" s="8">
        <v>98</v>
      </c>
    </row>
    <row r="7" spans="2:8" x14ac:dyDescent="0.3">
      <c r="B7" s="3" t="s">
        <v>26</v>
      </c>
      <c r="C7" s="3" t="s">
        <v>8</v>
      </c>
      <c r="D7" s="7">
        <v>44710</v>
      </c>
      <c r="E7" s="3" t="s">
        <v>14</v>
      </c>
      <c r="F7" s="8">
        <v>52000</v>
      </c>
      <c r="G7" s="8">
        <v>4188</v>
      </c>
      <c r="H7" s="8">
        <v>73</v>
      </c>
    </row>
    <row r="8" spans="2:8" x14ac:dyDescent="0.3">
      <c r="B8" s="3" t="s">
        <v>27</v>
      </c>
      <c r="C8" s="3" t="s">
        <v>6</v>
      </c>
      <c r="D8" s="7">
        <v>44705</v>
      </c>
      <c r="E8" s="3" t="s">
        <v>13</v>
      </c>
      <c r="F8" s="8">
        <v>88000</v>
      </c>
      <c r="G8" s="8">
        <v>3240</v>
      </c>
      <c r="H8" s="8">
        <v>65</v>
      </c>
    </row>
    <row r="9" spans="2:8" x14ac:dyDescent="0.3">
      <c r="B9" s="3" t="s">
        <v>28</v>
      </c>
      <c r="C9" s="3" t="s">
        <v>4</v>
      </c>
      <c r="D9" s="7">
        <v>44703</v>
      </c>
      <c r="E9" s="3" t="s">
        <v>12</v>
      </c>
      <c r="F9" s="8">
        <v>94000</v>
      </c>
      <c r="G9" s="8">
        <v>1472</v>
      </c>
      <c r="H9" s="8">
        <v>38</v>
      </c>
    </row>
    <row r="10" spans="2:8" x14ac:dyDescent="0.3">
      <c r="B10" s="3" t="s">
        <v>29</v>
      </c>
      <c r="C10" s="3" t="s">
        <v>8</v>
      </c>
      <c r="D10" s="7">
        <v>44711</v>
      </c>
      <c r="E10" s="3" t="s">
        <v>11</v>
      </c>
      <c r="F10" s="8">
        <v>70000</v>
      </c>
      <c r="G10" s="8">
        <v>3765</v>
      </c>
      <c r="H10" s="8">
        <v>71</v>
      </c>
    </row>
    <row r="13" spans="2:8" ht="27" x14ac:dyDescent="0.3">
      <c r="B13" s="16" t="s">
        <v>2</v>
      </c>
      <c r="C13" s="12" t="s">
        <v>17</v>
      </c>
    </row>
    <row r="14" spans="2:8" x14ac:dyDescent="0.3">
      <c r="B14" s="17" t="s">
        <v>4</v>
      </c>
    </row>
    <row r="15" spans="2:8" x14ac:dyDescent="0.3">
      <c r="C15" t="s">
        <v>33</v>
      </c>
    </row>
    <row r="18" spans="2:8" ht="40.5" x14ac:dyDescent="0.3">
      <c r="B18" s="23" t="s">
        <v>0</v>
      </c>
      <c r="C18" s="24" t="s">
        <v>2</v>
      </c>
      <c r="D18" s="24" t="s">
        <v>9</v>
      </c>
      <c r="E18" s="24" t="s">
        <v>10</v>
      </c>
      <c r="F18" s="24" t="s">
        <v>16</v>
      </c>
      <c r="G18" s="25" t="s">
        <v>17</v>
      </c>
      <c r="H18" s="26" t="s">
        <v>18</v>
      </c>
    </row>
    <row r="19" spans="2:8" x14ac:dyDescent="0.3">
      <c r="B19" s="27" t="s">
        <v>22</v>
      </c>
      <c r="C19" s="28" t="s">
        <v>4</v>
      </c>
      <c r="D19" s="29">
        <v>44705</v>
      </c>
      <c r="E19" s="28" t="s">
        <v>11</v>
      </c>
      <c r="F19" s="30">
        <v>98000</v>
      </c>
      <c r="G19" s="30">
        <v>1350</v>
      </c>
      <c r="H19" s="31">
        <v>32</v>
      </c>
    </row>
    <row r="20" spans="2:8" x14ac:dyDescent="0.3">
      <c r="B20" s="27" t="s">
        <v>25</v>
      </c>
      <c r="C20" s="28" t="s">
        <v>6</v>
      </c>
      <c r="D20" s="29">
        <v>44708</v>
      </c>
      <c r="E20" s="28" t="s">
        <v>14</v>
      </c>
      <c r="F20" s="30">
        <v>66000</v>
      </c>
      <c r="G20" s="30">
        <v>5282</v>
      </c>
      <c r="H20" s="31">
        <v>98</v>
      </c>
    </row>
    <row r="21" spans="2:8" x14ac:dyDescent="0.3">
      <c r="B21" s="32" t="s">
        <v>28</v>
      </c>
      <c r="C21" s="33" t="s">
        <v>4</v>
      </c>
      <c r="D21" s="34">
        <v>44703</v>
      </c>
      <c r="E21" s="33" t="s">
        <v>12</v>
      </c>
      <c r="F21" s="35">
        <v>94000</v>
      </c>
      <c r="G21" s="35">
        <v>1472</v>
      </c>
      <c r="H21" s="36">
        <v>38</v>
      </c>
    </row>
  </sheetData>
  <phoneticPr fontId="2" type="noConversion"/>
  <conditionalFormatting sqref="G3:G10">
    <cfRule type="dataBar" priority="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{CD9AD39D-7A96-4F58-8991-F9014757F445}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9AD39D-7A96-4F58-8991-F9014757F4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D267-25F5-4E89-B154-39B9D7AD39ED}">
  <dimension ref="B3:H9"/>
  <sheetViews>
    <sheetView workbookViewId="0">
      <selection activeCell="B6" sqref="B6"/>
    </sheetView>
  </sheetViews>
  <sheetFormatPr defaultRowHeight="16.5" x14ac:dyDescent="0.3"/>
  <cols>
    <col min="2" max="3" width="15.25" bestFit="1" customWidth="1"/>
    <col min="4" max="4" width="21.625" bestFit="1" customWidth="1"/>
    <col min="5" max="5" width="15.25" bestFit="1" customWidth="1"/>
    <col min="6" max="6" width="21.625" bestFit="1" customWidth="1"/>
    <col min="7" max="7" width="15.25" bestFit="1" customWidth="1"/>
    <col min="8" max="8" width="21.625" bestFit="1" customWidth="1"/>
    <col min="9" max="9" width="20.125" bestFit="1" customWidth="1"/>
    <col min="10" max="10" width="26.5" bestFit="1" customWidth="1"/>
    <col min="11" max="12" width="12.5" bestFit="1" customWidth="1"/>
    <col min="13" max="13" width="26.5" bestFit="1" customWidth="1"/>
    <col min="14" max="14" width="15.875" bestFit="1" customWidth="1"/>
    <col min="15" max="15" width="21.625" bestFit="1" customWidth="1"/>
    <col min="16" max="20" width="12.5" bestFit="1" customWidth="1"/>
    <col min="21" max="21" width="28.5" bestFit="1" customWidth="1"/>
    <col min="22" max="22" width="18" bestFit="1" customWidth="1"/>
    <col min="23" max="23" width="26.5" bestFit="1" customWidth="1"/>
    <col min="24" max="24" width="15.875" bestFit="1" customWidth="1"/>
  </cols>
  <sheetData>
    <row r="3" spans="2:8" x14ac:dyDescent="0.3">
      <c r="B3" s="1"/>
      <c r="C3" s="20" t="s">
        <v>1</v>
      </c>
      <c r="D3" s="1"/>
      <c r="E3" s="1"/>
      <c r="F3" s="1"/>
      <c r="G3" s="1"/>
      <c r="H3" s="1"/>
    </row>
    <row r="4" spans="2:8" x14ac:dyDescent="0.3">
      <c r="B4" s="1"/>
      <c r="C4" s="21" t="s">
        <v>7</v>
      </c>
      <c r="D4" s="2"/>
      <c r="E4" s="21" t="s">
        <v>3</v>
      </c>
      <c r="F4" s="2"/>
      <c r="G4" s="21" t="s">
        <v>5</v>
      </c>
      <c r="H4" s="2"/>
    </row>
    <row r="5" spans="2:8" x14ac:dyDescent="0.3">
      <c r="B5" s="20" t="s">
        <v>15</v>
      </c>
      <c r="C5" s="22" t="s">
        <v>35</v>
      </c>
      <c r="D5" s="22" t="s">
        <v>36</v>
      </c>
      <c r="E5" s="22" t="s">
        <v>35</v>
      </c>
      <c r="F5" s="22" t="s">
        <v>36</v>
      </c>
      <c r="G5" s="22" t="s">
        <v>35</v>
      </c>
      <c r="H5" s="22" t="s">
        <v>36</v>
      </c>
    </row>
    <row r="6" spans="2:8" x14ac:dyDescent="0.3">
      <c r="B6" s="18" t="s">
        <v>38</v>
      </c>
      <c r="C6" s="19">
        <v>1</v>
      </c>
      <c r="D6" s="19">
        <v>4188</v>
      </c>
      <c r="E6" s="19" t="s">
        <v>37</v>
      </c>
      <c r="F6" s="19" t="s">
        <v>37</v>
      </c>
      <c r="G6" s="19" t="s">
        <v>37</v>
      </c>
      <c r="H6" s="19" t="s">
        <v>37</v>
      </c>
    </row>
    <row r="7" spans="2:8" x14ac:dyDescent="0.3">
      <c r="B7" s="18" t="s">
        <v>39</v>
      </c>
      <c r="C7" s="19">
        <v>1</v>
      </c>
      <c r="D7" s="19">
        <v>3765</v>
      </c>
      <c r="E7" s="19" t="s">
        <v>37</v>
      </c>
      <c r="F7" s="19" t="s">
        <v>37</v>
      </c>
      <c r="G7" s="19">
        <v>2</v>
      </c>
      <c r="H7" s="19">
        <v>5282</v>
      </c>
    </row>
    <row r="8" spans="2:8" x14ac:dyDescent="0.3">
      <c r="B8" s="18" t="s">
        <v>40</v>
      </c>
      <c r="C8" s="19">
        <v>1</v>
      </c>
      <c r="D8" s="19">
        <v>1294</v>
      </c>
      <c r="E8" s="19">
        <v>2</v>
      </c>
      <c r="F8" s="19">
        <v>1472</v>
      </c>
      <c r="G8" s="19">
        <v>1</v>
      </c>
      <c r="H8" s="19">
        <v>3240</v>
      </c>
    </row>
    <row r="9" spans="2:8" x14ac:dyDescent="0.3">
      <c r="B9" s="18" t="s">
        <v>34</v>
      </c>
      <c r="C9" s="19">
        <v>3</v>
      </c>
      <c r="D9" s="19">
        <v>4188</v>
      </c>
      <c r="E9" s="19">
        <v>2</v>
      </c>
      <c r="F9" s="19">
        <v>1472</v>
      </c>
      <c r="G9" s="19">
        <v>3</v>
      </c>
      <c r="H9" s="19">
        <v>5282</v>
      </c>
    </row>
  </sheetData>
  <mergeCells count="3">
    <mergeCell ref="C4:D4"/>
    <mergeCell ref="E4:F4"/>
    <mergeCell ref="G4:H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제1작업</vt:lpstr>
      <vt:lpstr>제2작업</vt:lpstr>
      <vt:lpstr>제3작업</vt:lpstr>
      <vt:lpstr>제4작업</vt:lpstr>
      <vt:lpstr>제2작업!Criteria</vt:lpstr>
      <vt:lpstr>제2작업!Extract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2025-10-28T04:35:31Z</dcterms:created>
  <dcterms:modified xsi:type="dcterms:W3CDTF">2025-10-28T05:55:58Z</dcterms:modified>
</cp:coreProperties>
</file>