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ea_2312\Desktop\"/>
    </mc:Choice>
  </mc:AlternateContent>
  <xr:revisionPtr revIDLastSave="0" documentId="8_{A23C02C0-5AE5-4E82-A011-A04E9BC7AEF0}" xr6:coauthVersionLast="47" xr6:coauthVersionMax="47" xr10:uidLastSave="{00000000-0000-0000-0000-000000000000}"/>
  <bookViews>
    <workbookView xWindow="2115" yWindow="6180" windowWidth="21600" windowHeight="11385" activeTab="3" xr2:uid="{919E34F4-8644-41AB-AF65-A2C84E6D65BA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배점">'기본작업-2'!$D$4:$D$9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4" l="1"/>
  <c r="H31" i="4"/>
  <c r="H32" i="4"/>
  <c r="H33" i="4"/>
  <c r="H34" i="4"/>
  <c r="H35" i="4"/>
  <c r="H36" i="4"/>
  <c r="H29" i="4"/>
  <c r="D37" i="4"/>
  <c r="D24" i="4"/>
  <c r="I4" i="4"/>
  <c r="I5" i="4"/>
  <c r="I6" i="4"/>
  <c r="I7" i="4"/>
  <c r="I8" i="4"/>
  <c r="I9" i="4"/>
  <c r="I3" i="4"/>
  <c r="D4" i="4"/>
  <c r="D5" i="4"/>
  <c r="D6" i="4"/>
  <c r="D7" i="4"/>
  <c r="D8" i="4"/>
  <c r="D9" i="4"/>
  <c r="D3" i="4"/>
  <c r="E5" i="7"/>
  <c r="E6" i="7"/>
  <c r="E7" i="7"/>
  <c r="E8" i="7"/>
  <c r="E4" i="7"/>
  <c r="E17" i="5"/>
  <c r="D17" i="5"/>
  <c r="C17" i="5"/>
  <c r="E12" i="5"/>
  <c r="D12" i="5"/>
  <c r="C12" i="5"/>
  <c r="E7" i="5"/>
  <c r="E19" i="5" s="1"/>
  <c r="D7" i="5"/>
  <c r="D19" i="5" s="1"/>
  <c r="C7" i="5"/>
  <c r="C19" i="5" s="1"/>
  <c r="F14" i="5"/>
  <c r="F18" i="5" s="1"/>
  <c r="F15" i="5"/>
  <c r="F10" i="5"/>
  <c r="F16" i="5"/>
  <c r="F4" i="5"/>
  <c r="F5" i="5"/>
  <c r="F6" i="5"/>
  <c r="F8" i="5" s="1"/>
  <c r="F11" i="5"/>
  <c r="F9" i="5"/>
  <c r="F13" i="5" s="1"/>
  <c r="F20" i="5" l="1"/>
</calcChain>
</file>

<file path=xl/sharedStrings.xml><?xml version="1.0" encoding="utf-8"?>
<sst xmlns="http://schemas.openxmlformats.org/spreadsheetml/2006/main" count="260" uniqueCount="194">
  <si>
    <t>교원확보율</t>
  </si>
  <si>
    <t>유아교육과</t>
  </si>
  <si>
    <t>정보통신과</t>
  </si>
  <si>
    <t>인성인증 항목 및 배점표</t>
  </si>
  <si>
    <t>인증영역</t>
  </si>
  <si>
    <t>인증항목</t>
  </si>
  <si>
    <t>내용</t>
  </si>
  <si>
    <t>배점</t>
  </si>
  <si>
    <t>회수</t>
  </si>
  <si>
    <t>최대배점</t>
  </si>
  <si>
    <t>기본영역</t>
  </si>
  <si>
    <t>출석률</t>
  </si>
  <si>
    <t>95~100</t>
  </si>
  <si>
    <t>90~95</t>
  </si>
  <si>
    <t>80~89</t>
  </si>
  <si>
    <t>인성점수</t>
  </si>
  <si>
    <t>문화관람</t>
  </si>
  <si>
    <t>영화/연극/전시회</t>
  </si>
  <si>
    <t>헌혈</t>
  </si>
  <si>
    <t>헌혈참여</t>
  </si>
  <si>
    <t>교외봉사</t>
  </si>
  <si>
    <t>봉사시간</t>
  </si>
  <si>
    <t>컴퓨터활용 성적</t>
  </si>
  <si>
    <t>학번</t>
  </si>
  <si>
    <t>이름</t>
  </si>
  <si>
    <t>중간</t>
  </si>
  <si>
    <t>중간(40)</t>
  </si>
  <si>
    <t>기말</t>
  </si>
  <si>
    <t>기말(40)</t>
  </si>
  <si>
    <t>출석(20)</t>
  </si>
  <si>
    <t>합계</t>
  </si>
  <si>
    <t>김대훈</t>
  </si>
  <si>
    <t>김세인</t>
  </si>
  <si>
    <t>김송희</t>
  </si>
  <si>
    <t>김은지</t>
  </si>
  <si>
    <t>김지수</t>
  </si>
  <si>
    <t>박병재</t>
  </si>
  <si>
    <t>박준희</t>
  </si>
  <si>
    <t>박하늘</t>
  </si>
  <si>
    <t>윤경문</t>
  </si>
  <si>
    <t>이다정</t>
  </si>
  <si>
    <t>이종희</t>
  </si>
  <si>
    <t>임천규</t>
  </si>
  <si>
    <t>임태헌</t>
  </si>
  <si>
    <t>최서현</t>
  </si>
  <si>
    <t>홍주희</t>
  </si>
  <si>
    <t>[표1]</t>
  </si>
  <si>
    <t>응시지역</t>
  </si>
  <si>
    <t>성명</t>
  </si>
  <si>
    <t>응시일</t>
  </si>
  <si>
    <t>요일</t>
  </si>
  <si>
    <t>[표2]</t>
  </si>
  <si>
    <t>중간고사</t>
  </si>
  <si>
    <t>기말고사</t>
  </si>
  <si>
    <t>학점</t>
  </si>
  <si>
    <t>박주영</t>
  </si>
  <si>
    <t>&lt;학점기준표&gt;</t>
  </si>
  <si>
    <t>평균</t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</si>
  <si>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</si>
  <si>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</si>
  <si>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</si>
  <si>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</si>
  <si>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</si>
  <si>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[표3]</t>
  </si>
  <si>
    <t>학과</t>
  </si>
  <si>
    <t>생년월일</t>
  </si>
  <si>
    <t>평점</t>
  </si>
  <si>
    <t>경영학과 평균 평점</t>
  </si>
  <si>
    <t>[표4]</t>
  </si>
  <si>
    <t>모든 과목이 70 이상인 학생 수</t>
  </si>
  <si>
    <t>[표5]</t>
  </si>
  <si>
    <t>입학일자</t>
  </si>
  <si>
    <t>입학코드</t>
  </si>
  <si>
    <t>HEALTHCARE</t>
  </si>
  <si>
    <t>COMPUTER</t>
  </si>
  <si>
    <t>DESIGN</t>
  </si>
  <si>
    <t>ARTS-THERAPY</t>
  </si>
  <si>
    <t>소양인증포인트 현황</t>
  </si>
  <si>
    <t>인성봉사</t>
  </si>
  <si>
    <t>교육훈련</t>
  </si>
  <si>
    <t>유아교육</t>
  </si>
  <si>
    <t>강소미</t>
  </si>
  <si>
    <t>정보통신</t>
  </si>
  <si>
    <t>김경호</t>
  </si>
  <si>
    <t>이주현</t>
  </si>
  <si>
    <t>임정민</t>
  </si>
  <si>
    <t>경영정보</t>
  </si>
  <si>
    <t>정소영</t>
  </si>
  <si>
    <t>주경철</t>
  </si>
  <si>
    <t>한기철</t>
  </si>
  <si>
    <t>한보미</t>
  </si>
  <si>
    <t>학과별 인증 점수 취득 총점</t>
  </si>
  <si>
    <t>정보인증</t>
  </si>
  <si>
    <t>국제인증</t>
  </si>
  <si>
    <t>전공인증</t>
  </si>
  <si>
    <t>컴퓨터정보과</t>
  </si>
  <si>
    <t>컴퓨터게임과</t>
  </si>
  <si>
    <t>특수교육과</t>
  </si>
  <si>
    <t>소양직무인증점수</t>
  </si>
  <si>
    <t>소양인증</t>
  </si>
  <si>
    <t>직무인증</t>
  </si>
  <si>
    <t>총점</t>
  </si>
  <si>
    <t>김영우</t>
  </si>
  <si>
    <t>강주찬</t>
  </si>
  <si>
    <t>이홍주</t>
  </si>
  <si>
    <t>박상아</t>
  </si>
  <si>
    <t>정성준</t>
  </si>
  <si>
    <t>연도별 장학금 현황</t>
  </si>
  <si>
    <t>구분</t>
  </si>
  <si>
    <t>성적장학</t>
  </si>
  <si>
    <t>가계장학</t>
  </si>
  <si>
    <t>근로장학</t>
  </si>
  <si>
    <t>2020년</t>
    <phoneticPr fontId="1" type="noConversion"/>
  </si>
  <si>
    <t>2021년</t>
  </si>
  <si>
    <t>2022년</t>
  </si>
  <si>
    <t>2023년</t>
  </si>
  <si>
    <t>[표1] 2021년</t>
    <phoneticPr fontId="1" type="noConversion"/>
  </si>
  <si>
    <t>[표2] 2022년</t>
    <phoneticPr fontId="1" type="noConversion"/>
  </si>
  <si>
    <t>[표3] 2023년</t>
    <phoneticPr fontId="1" type="noConversion"/>
  </si>
  <si>
    <t>광주</t>
    <phoneticPr fontId="1" type="noConversion"/>
  </si>
  <si>
    <t>김종민</t>
    <phoneticPr fontId="1" type="noConversion"/>
  </si>
  <si>
    <t>서울</t>
    <phoneticPr fontId="1" type="noConversion"/>
  </si>
  <si>
    <t>강원철</t>
    <phoneticPr fontId="1" type="noConversion"/>
  </si>
  <si>
    <t>안양</t>
    <phoneticPr fontId="1" type="noConversion"/>
  </si>
  <si>
    <t>이진수</t>
    <phoneticPr fontId="1" type="noConversion"/>
  </si>
  <si>
    <t>부산</t>
    <phoneticPr fontId="1" type="noConversion"/>
  </si>
  <si>
    <t>박정민</t>
    <phoneticPr fontId="1" type="noConversion"/>
  </si>
  <si>
    <t>인천</t>
    <phoneticPr fontId="1" type="noConversion"/>
  </si>
  <si>
    <t>한수경</t>
    <phoneticPr fontId="1" type="noConversion"/>
  </si>
  <si>
    <t>제주</t>
    <phoneticPr fontId="1" type="noConversion"/>
  </si>
  <si>
    <t>유미진</t>
    <phoneticPr fontId="1" type="noConversion"/>
  </si>
  <si>
    <t>대전</t>
    <phoneticPr fontId="1" type="noConversion"/>
  </si>
  <si>
    <t>정미영</t>
    <phoneticPr fontId="1" type="noConversion"/>
  </si>
  <si>
    <t>김미정</t>
    <phoneticPr fontId="1" type="noConversion"/>
  </si>
  <si>
    <t>서진수</t>
    <phoneticPr fontId="1" type="noConversion"/>
  </si>
  <si>
    <t>박주영</t>
    <phoneticPr fontId="1" type="noConversion"/>
  </si>
  <si>
    <t>원영현</t>
    <phoneticPr fontId="1" type="noConversion"/>
  </si>
  <si>
    <t>오선영</t>
    <phoneticPr fontId="1" type="noConversion"/>
  </si>
  <si>
    <t>최은미</t>
    <phoneticPr fontId="1" type="noConversion"/>
  </si>
  <si>
    <t>박진희</t>
    <phoneticPr fontId="1" type="noConversion"/>
  </si>
  <si>
    <t>컴퓨터학과</t>
    <phoneticPr fontId="1" type="noConversion"/>
  </si>
  <si>
    <t>유창상</t>
    <phoneticPr fontId="1" type="noConversion"/>
  </si>
  <si>
    <t>경영학과</t>
    <phoneticPr fontId="1" type="noConversion"/>
  </si>
  <si>
    <t>김현수</t>
    <phoneticPr fontId="1" type="noConversion"/>
  </si>
  <si>
    <t>한경수</t>
    <phoneticPr fontId="1" type="noConversion"/>
  </si>
  <si>
    <t>정수연</t>
    <phoneticPr fontId="1" type="noConversion"/>
  </si>
  <si>
    <t>정보통신과</t>
    <phoneticPr fontId="1" type="noConversion"/>
  </si>
  <si>
    <t>최경철</t>
    <phoneticPr fontId="1" type="noConversion"/>
  </si>
  <si>
    <t>오태환</t>
    <phoneticPr fontId="1" type="noConversion"/>
  </si>
  <si>
    <t>임장미</t>
    <phoneticPr fontId="1" type="noConversion"/>
  </si>
  <si>
    <t>이민호</t>
    <phoneticPr fontId="1" type="noConversion"/>
  </si>
  <si>
    <t>학생명</t>
    <phoneticPr fontId="1" type="noConversion"/>
  </si>
  <si>
    <t>커뮤니케이션</t>
    <phoneticPr fontId="1" type="noConversion"/>
  </si>
  <si>
    <t>회계</t>
    <phoneticPr fontId="1" type="noConversion"/>
  </si>
  <si>
    <t>경영전략</t>
    <phoneticPr fontId="1" type="noConversion"/>
  </si>
  <si>
    <t xml:space="preserve"> - </t>
  </si>
  <si>
    <t>&lt;조건&gt;</t>
    <phoneticPr fontId="1" type="noConversion"/>
  </si>
  <si>
    <t>학과코드</t>
    <phoneticPr fontId="1" type="noConversion"/>
  </si>
  <si>
    <t>KA-45267</t>
    <phoneticPr fontId="1" type="noConversion"/>
  </si>
  <si>
    <t>SQ-89163</t>
    <phoneticPr fontId="1" type="noConversion"/>
  </si>
  <si>
    <t>TV-37245</t>
    <phoneticPr fontId="1" type="noConversion"/>
  </si>
  <si>
    <t>AV-32896</t>
    <phoneticPr fontId="1" type="noConversion"/>
  </si>
  <si>
    <t>CT-92578</t>
    <phoneticPr fontId="1" type="noConversion"/>
  </si>
  <si>
    <t>PW-41283</t>
    <phoneticPr fontId="1" type="noConversion"/>
  </si>
  <si>
    <t>학과명</t>
    <phoneticPr fontId="1" type="noConversion"/>
  </si>
  <si>
    <t>전체 학생수</t>
    <phoneticPr fontId="1" type="noConversion"/>
  </si>
  <si>
    <t>전체교원</t>
    <phoneticPr fontId="1" type="noConversion"/>
  </si>
  <si>
    <t>정원/전임/(겸임)</t>
    <phoneticPr fontId="1" type="noConversion"/>
  </si>
  <si>
    <t>전임비율</t>
    <phoneticPr fontId="1" type="noConversion"/>
  </si>
  <si>
    <t>경영정보과</t>
    <phoneticPr fontId="1" type="noConversion"/>
  </si>
  <si>
    <t>사회복지과</t>
    <phoneticPr fontId="1" type="noConversion"/>
  </si>
  <si>
    <t>유아교육과</t>
    <phoneticPr fontId="1" type="noConversion"/>
  </si>
  <si>
    <t>컴퓨터공학과</t>
    <phoneticPr fontId="1" type="noConversion"/>
  </si>
  <si>
    <t>식품생명공학과</t>
    <phoneticPr fontId="1" type="noConversion"/>
  </si>
  <si>
    <t>6명</t>
    <phoneticPr fontId="1" type="noConversion"/>
  </si>
  <si>
    <t>9명</t>
    <phoneticPr fontId="1" type="noConversion"/>
  </si>
  <si>
    <t>8명</t>
    <phoneticPr fontId="1" type="noConversion"/>
  </si>
  <si>
    <t>4명</t>
    <phoneticPr fontId="1" type="noConversion"/>
  </si>
  <si>
    <t>7명</t>
    <phoneticPr fontId="1" type="noConversion"/>
  </si>
  <si>
    <t>6/3(3)</t>
    <phoneticPr fontId="1" type="noConversion"/>
  </si>
  <si>
    <t>7/4(3)</t>
    <phoneticPr fontId="1" type="noConversion"/>
  </si>
  <si>
    <t>9/6(3)</t>
    <phoneticPr fontId="1" type="noConversion"/>
  </si>
  <si>
    <t>8/3(5)</t>
    <phoneticPr fontId="1" type="noConversion"/>
  </si>
  <si>
    <t>7/3(1)</t>
    <phoneticPr fontId="1" type="noConversion"/>
  </si>
  <si>
    <t>7/5(2)</t>
    <phoneticPr fontId="1" type="noConversion"/>
  </si>
  <si>
    <t>경영정보 최대</t>
  </si>
  <si>
    <t>유아교육 최대</t>
  </si>
  <si>
    <t>정보통신 최대</t>
  </si>
  <si>
    <t>전체 최대값</t>
  </si>
  <si>
    <t>경영정보 평균</t>
  </si>
  <si>
    <t>유아교육 평균</t>
  </si>
  <si>
    <t>정보통신 평균</t>
  </si>
  <si>
    <t>전체 평균</t>
  </si>
  <si>
    <t>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</si>
</sst>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\ &quot;이상&quot;"/>
    <numFmt numFmtId="177" formatCode="0\ &quot;미만&quot;"/>
    <numFmt numFmtId="178" formatCode="0\ &quot;이하&quot;"/>
    <numFmt numFmtId="179" formatCode="#,##0_ "/>
    <numFmt numFmtId="180" formatCode="0_ "/>
    <numFmt numFmtId="184" formatCode="@&quot;%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8" fillId="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4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84" fontId="0" fillId="0" borderId="1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8" fillId="3" borderId="4" xfId="3" applyBorder="1" applyAlignment="1">
      <alignment horizontal="center" vertical="center"/>
    </xf>
    <xf numFmtId="0" fontId="8" fillId="3" borderId="5" xfId="3" applyBorder="1" applyAlignment="1">
      <alignment horizontal="center" vertical="center"/>
    </xf>
    <xf numFmtId="0" fontId="8" fillId="3" borderId="6" xfId="3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4">
    <cellStyle name="강조색5" xfId="3" builtinId="45"/>
    <cellStyle name="쉼표 [0]" xfId="1" builtinId="6"/>
    <cellStyle name="표준" xfId="0" builtinId="0"/>
    <cellStyle name="표준 2" xfId="2" xr:uid="{16843B1F-3EA6-49E2-8A0F-B6F58DD22C8B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장학금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성적장학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차트작업!$C$4:$E$4</c:f>
              <c:numCache>
                <c:formatCode>#,##0_ </c:formatCode>
                <c:ptCount val="3"/>
                <c:pt idx="0">
                  <c:v>43632</c:v>
                </c:pt>
                <c:pt idx="1">
                  <c:v>47664</c:v>
                </c:pt>
                <c:pt idx="2">
                  <c:v>47254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C-4D14-BDEB-3904C01B3118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가계장학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차트작업!$C$5:$E$5</c:f>
              <c:numCache>
                <c:formatCode>#,##0_ </c:formatCode>
                <c:ptCount val="3"/>
                <c:pt idx="0">
                  <c:v>12769</c:v>
                </c:pt>
                <c:pt idx="1">
                  <c:v>13182</c:v>
                </c:pt>
                <c:pt idx="2">
                  <c:v>14568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6C-4D14-BDEB-3904C01B3118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근로장학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차트작업!$C$3:$E$3</c:f>
              <c:strCache>
                <c:ptCount val="3"/>
                <c:pt idx="0">
                  <c:v>2021년</c:v>
                </c:pt>
                <c:pt idx="1">
                  <c:v>2022년</c:v>
                </c:pt>
                <c:pt idx="2">
                  <c:v>2023년</c:v>
                </c:pt>
              </c:strCache>
            </c:strRef>
          </c:cat>
          <c:val>
            <c:numRef>
              <c:f>차트작업!$C$6:$E$6</c:f>
              <c:numCache>
                <c:formatCode>#,##0_ </c:formatCode>
                <c:ptCount val="3"/>
                <c:pt idx="0">
                  <c:v>27973</c:v>
                </c:pt>
                <c:pt idx="1">
                  <c:v>31570</c:v>
                </c:pt>
                <c:pt idx="2">
                  <c:v>33280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6C-4D14-BDEB-3904C01B3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36072304"/>
        <c:axId val="1836070640"/>
      </c:barChart>
      <c:catAx>
        <c:axId val="183607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0640"/>
        <c:crosses val="autoZero"/>
        <c:auto val="1"/>
        <c:lblAlgn val="ctr"/>
        <c:lblOffset val="100"/>
        <c:noMultiLvlLbl val="0"/>
      </c:catAx>
      <c:valAx>
        <c:axId val="183607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607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  <a:p>
              <a:pPr algn="ctr" rtl="0">
                <a:defRPr sz="1000"/>
              </a:pPr>
              <a:endParaRPr lang="ko-KR" altLang="en-US" sz="1100" b="0" i="0" u="none" strike="noStrike" baseline="0">
                <a:solidFill>
                  <a:srgbClr val="000000"/>
                </a:solidFill>
                <a:latin typeface="맑은 고딕"/>
                <a:ea typeface="맑은 고딕"/>
              </a:endParaRP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269749B7-79E5-F63A-4C22-8CA88B81A6C0}"/>
            </a:ext>
          </a:extLst>
        </xdr:cNvPr>
        <xdr:cNvSpPr/>
      </xdr:nvSpPr>
      <xdr:spPr>
        <a:xfrm>
          <a:off x="45815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865DC2-90C5-4A11-8F82-1E62D6D2F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D399-9CCB-4BE3-B846-9C7E3DB4537D}">
  <dimension ref="A1:F9"/>
  <sheetViews>
    <sheetView workbookViewId="0">
      <selection activeCell="D21" sqref="D21"/>
    </sheetView>
  </sheetViews>
  <sheetFormatPr defaultRowHeight="16.5"/>
  <cols>
    <col min="1" max="1" width="10.625" customWidth="1"/>
    <col min="2" max="2" width="14.625" customWidth="1"/>
    <col min="3" max="3" width="11.125" bestFit="1" customWidth="1"/>
    <col min="4" max="4" width="9.125" customWidth="1"/>
    <col min="5" max="5" width="14.625" customWidth="1"/>
    <col min="6" max="6" width="9.125" customWidth="1"/>
  </cols>
  <sheetData>
    <row r="1" spans="1:6">
      <c r="A1" t="s">
        <v>0</v>
      </c>
    </row>
    <row r="3" spans="1:6">
      <c r="A3" s="1" t="s">
        <v>157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>
      <c r="A4" s="1" t="s">
        <v>158</v>
      </c>
      <c r="B4" s="1" t="s">
        <v>169</v>
      </c>
      <c r="C4" s="1">
        <v>140</v>
      </c>
      <c r="D4" s="1" t="s">
        <v>174</v>
      </c>
      <c r="E4" s="1" t="s">
        <v>179</v>
      </c>
      <c r="F4" s="19">
        <v>0.5</v>
      </c>
    </row>
    <row r="5" spans="1:6">
      <c r="A5" s="1" t="s">
        <v>159</v>
      </c>
      <c r="B5" s="1" t="s">
        <v>170</v>
      </c>
      <c r="C5" s="1">
        <v>150</v>
      </c>
      <c r="D5" s="1" t="s">
        <v>178</v>
      </c>
      <c r="E5" s="1" t="s">
        <v>180</v>
      </c>
      <c r="F5" s="20">
        <v>0.57140000000000002</v>
      </c>
    </row>
    <row r="6" spans="1:6">
      <c r="A6" s="1" t="s">
        <v>160</v>
      </c>
      <c r="B6" s="1" t="s">
        <v>171</v>
      </c>
      <c r="C6" s="1">
        <v>210</v>
      </c>
      <c r="D6" s="1" t="s">
        <v>175</v>
      </c>
      <c r="E6" s="1" t="s">
        <v>181</v>
      </c>
      <c r="F6" s="20">
        <v>0.66669999999999996</v>
      </c>
    </row>
    <row r="7" spans="1:6">
      <c r="A7" s="1" t="s">
        <v>161</v>
      </c>
      <c r="B7" s="1" t="s">
        <v>146</v>
      </c>
      <c r="C7" s="1">
        <v>150</v>
      </c>
      <c r="D7" s="1" t="s">
        <v>176</v>
      </c>
      <c r="E7" s="1" t="s">
        <v>182</v>
      </c>
      <c r="F7" s="20">
        <v>0.375</v>
      </c>
    </row>
    <row r="8" spans="1:6">
      <c r="A8" s="1" t="s">
        <v>162</v>
      </c>
      <c r="B8" s="1" t="s">
        <v>172</v>
      </c>
      <c r="C8" s="1">
        <v>105</v>
      </c>
      <c r="D8" s="1" t="s">
        <v>177</v>
      </c>
      <c r="E8" s="1" t="s">
        <v>183</v>
      </c>
      <c r="F8" s="20">
        <v>0.75</v>
      </c>
    </row>
    <row r="9" spans="1:6">
      <c r="A9" s="1" t="s">
        <v>163</v>
      </c>
      <c r="B9" s="1" t="s">
        <v>173</v>
      </c>
      <c r="C9" s="1">
        <v>120</v>
      </c>
      <c r="D9" s="1" t="s">
        <v>178</v>
      </c>
      <c r="E9" s="1" t="s">
        <v>184</v>
      </c>
      <c r="F9" s="20">
        <v>0.71430000000000005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2C57-9EA7-45E9-BB7D-2D55B179CB95}">
  <dimension ref="A1:F9"/>
  <sheetViews>
    <sheetView workbookViewId="0">
      <selection activeCell="A3" sqref="A3:F9"/>
    </sheetView>
  </sheetViews>
  <sheetFormatPr defaultRowHeight="16.5"/>
  <cols>
    <col min="3" max="3" width="15.875" bestFit="1" customWidth="1"/>
  </cols>
  <sheetData>
    <row r="1" spans="1:6" ht="26.1" customHeight="1">
      <c r="A1" s="21" t="s">
        <v>3</v>
      </c>
      <c r="B1" s="21"/>
      <c r="C1" s="21"/>
      <c r="D1" s="21"/>
      <c r="E1" s="21"/>
      <c r="F1" s="21"/>
    </row>
    <row r="2" spans="1:6" ht="17.25" thickBot="1"/>
    <row r="3" spans="1:6">
      <c r="A3" s="25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7" t="s">
        <v>9</v>
      </c>
    </row>
    <row r="4" spans="1:6">
      <c r="A4" s="28" t="s">
        <v>10</v>
      </c>
      <c r="B4" s="15" t="s">
        <v>11</v>
      </c>
      <c r="C4" s="22" t="s">
        <v>12</v>
      </c>
      <c r="D4" s="23">
        <v>45</v>
      </c>
      <c r="E4" s="23">
        <v>2</v>
      </c>
      <c r="F4" s="29">
        <v>90</v>
      </c>
    </row>
    <row r="5" spans="1:6">
      <c r="A5" s="28"/>
      <c r="B5" s="15"/>
      <c r="C5" s="22" t="s">
        <v>13</v>
      </c>
      <c r="D5" s="23">
        <v>40</v>
      </c>
      <c r="E5" s="23">
        <v>2</v>
      </c>
      <c r="F5" s="29"/>
    </row>
    <row r="6" spans="1:6">
      <c r="A6" s="28"/>
      <c r="B6" s="15"/>
      <c r="C6" s="22" t="s">
        <v>14</v>
      </c>
      <c r="D6" s="23">
        <v>40</v>
      </c>
      <c r="E6" s="23">
        <v>2</v>
      </c>
      <c r="F6" s="29"/>
    </row>
    <row r="7" spans="1:6">
      <c r="A7" s="28" t="s">
        <v>15</v>
      </c>
      <c r="B7" s="2" t="s">
        <v>16</v>
      </c>
      <c r="C7" s="24" t="s">
        <v>17</v>
      </c>
      <c r="D7" s="23">
        <v>3</v>
      </c>
      <c r="E7" s="23">
        <v>10</v>
      </c>
      <c r="F7" s="29">
        <v>30</v>
      </c>
    </row>
    <row r="8" spans="1:6">
      <c r="A8" s="28"/>
      <c r="B8" s="2" t="s">
        <v>18</v>
      </c>
      <c r="C8" s="24" t="s">
        <v>19</v>
      </c>
      <c r="D8" s="23">
        <v>10</v>
      </c>
      <c r="E8" s="23">
        <v>5</v>
      </c>
      <c r="F8" s="29"/>
    </row>
    <row r="9" spans="1:6" ht="17.25" thickBot="1">
      <c r="A9" s="30"/>
      <c r="B9" s="31" t="s">
        <v>20</v>
      </c>
      <c r="C9" s="32" t="s">
        <v>21</v>
      </c>
      <c r="D9" s="33">
        <v>2</v>
      </c>
      <c r="E9" s="33">
        <v>35</v>
      </c>
      <c r="F9" s="34"/>
    </row>
  </sheetData>
  <mergeCells count="6">
    <mergeCell ref="A1:F1"/>
    <mergeCell ref="A4:A6"/>
    <mergeCell ref="A7:A9"/>
    <mergeCell ref="B4:B6"/>
    <mergeCell ref="F4:F6"/>
    <mergeCell ref="F7:F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32FB-1A7F-4729-9CE9-F53F4C6D4CD5}">
  <dimension ref="A1:H18"/>
  <sheetViews>
    <sheetView workbookViewId="0">
      <selection activeCell="I17" sqref="I17"/>
    </sheetView>
  </sheetViews>
  <sheetFormatPr defaultRowHeight="16.5"/>
  <cols>
    <col min="1" max="1" width="11.625" customWidth="1"/>
  </cols>
  <sheetData>
    <row r="1" spans="1:8" ht="20.25">
      <c r="A1" s="14" t="s">
        <v>22</v>
      </c>
      <c r="B1" s="14"/>
      <c r="C1" s="14"/>
      <c r="D1" s="14"/>
      <c r="E1" s="14"/>
      <c r="F1" s="14"/>
      <c r="G1" s="14"/>
      <c r="H1" s="14"/>
    </row>
    <row r="3" spans="1:8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</row>
    <row r="4" spans="1:8">
      <c r="A4" s="2">
        <v>201713056</v>
      </c>
      <c r="B4" s="2" t="s">
        <v>31</v>
      </c>
      <c r="C4" s="2">
        <v>25</v>
      </c>
      <c r="D4" s="2">
        <v>63</v>
      </c>
      <c r="E4" s="2">
        <v>15</v>
      </c>
      <c r="F4" s="2">
        <v>58</v>
      </c>
      <c r="G4" s="2">
        <v>18</v>
      </c>
      <c r="H4" s="2">
        <v>66</v>
      </c>
    </row>
    <row r="5" spans="1:8">
      <c r="A5" s="2">
        <v>201809060</v>
      </c>
      <c r="B5" s="2" t="s">
        <v>32</v>
      </c>
      <c r="C5" s="2">
        <v>68</v>
      </c>
      <c r="D5" s="2">
        <v>84</v>
      </c>
      <c r="E5" s="2">
        <v>10</v>
      </c>
      <c r="F5" s="2">
        <v>55</v>
      </c>
      <c r="G5" s="2">
        <v>16</v>
      </c>
      <c r="H5" s="2">
        <v>72</v>
      </c>
    </row>
    <row r="6" spans="1:8">
      <c r="A6" s="2">
        <v>201621010</v>
      </c>
      <c r="B6" s="2" t="s">
        <v>33</v>
      </c>
      <c r="C6" s="2">
        <v>38</v>
      </c>
      <c r="D6" s="2">
        <v>69</v>
      </c>
      <c r="E6" s="2">
        <v>8</v>
      </c>
      <c r="F6" s="2">
        <v>54</v>
      </c>
      <c r="G6" s="2">
        <v>18</v>
      </c>
      <c r="H6" s="2">
        <v>67</v>
      </c>
    </row>
    <row r="7" spans="1:8">
      <c r="A7" s="2">
        <v>201618036</v>
      </c>
      <c r="B7" s="2" t="s">
        <v>34</v>
      </c>
      <c r="C7" s="2">
        <v>30</v>
      </c>
      <c r="D7" s="2">
        <v>65</v>
      </c>
      <c r="E7" s="2">
        <v>30</v>
      </c>
      <c r="F7" s="2">
        <v>65</v>
      </c>
      <c r="G7" s="2">
        <v>20</v>
      </c>
      <c r="H7" s="2">
        <v>72</v>
      </c>
    </row>
    <row r="8" spans="1:8">
      <c r="A8" s="2">
        <v>201915093</v>
      </c>
      <c r="B8" s="2" t="s">
        <v>35</v>
      </c>
      <c r="C8" s="2">
        <v>88</v>
      </c>
      <c r="D8" s="2">
        <v>94</v>
      </c>
      <c r="E8" s="2">
        <v>90</v>
      </c>
      <c r="F8" s="2">
        <v>95</v>
      </c>
      <c r="G8" s="2">
        <v>20</v>
      </c>
      <c r="H8" s="2">
        <v>96</v>
      </c>
    </row>
    <row r="9" spans="1:8">
      <c r="A9" s="2">
        <v>201714036</v>
      </c>
      <c r="B9" s="2" t="s">
        <v>36</v>
      </c>
      <c r="C9" s="2">
        <v>44</v>
      </c>
      <c r="D9" s="2">
        <v>72</v>
      </c>
      <c r="E9" s="2">
        <v>5</v>
      </c>
      <c r="F9" s="2">
        <v>53</v>
      </c>
      <c r="G9" s="2">
        <v>18</v>
      </c>
      <c r="H9" s="2">
        <v>68</v>
      </c>
    </row>
    <row r="10" spans="1:8">
      <c r="A10" s="2">
        <v>201830056</v>
      </c>
      <c r="B10" s="2" t="s">
        <v>37</v>
      </c>
      <c r="C10" s="2">
        <v>43</v>
      </c>
      <c r="D10" s="2">
        <v>71</v>
      </c>
      <c r="E10" s="2">
        <v>20</v>
      </c>
      <c r="F10" s="2">
        <v>60</v>
      </c>
      <c r="G10" s="2">
        <v>16</v>
      </c>
      <c r="H10" s="2">
        <v>69</v>
      </c>
    </row>
    <row r="11" spans="1:8">
      <c r="A11" s="2">
        <v>201809025</v>
      </c>
      <c r="B11" s="2" t="s">
        <v>38</v>
      </c>
      <c r="C11" s="2">
        <v>25</v>
      </c>
      <c r="D11" s="2">
        <v>63</v>
      </c>
      <c r="E11" s="2">
        <v>20</v>
      </c>
      <c r="F11" s="2">
        <v>60</v>
      </c>
      <c r="G11" s="2">
        <v>16</v>
      </c>
      <c r="H11" s="2">
        <v>65</v>
      </c>
    </row>
    <row r="12" spans="1:8">
      <c r="A12" s="2">
        <v>201906050</v>
      </c>
      <c r="B12" s="2" t="s">
        <v>39</v>
      </c>
      <c r="C12" s="2">
        <v>88</v>
      </c>
      <c r="D12" s="2">
        <v>94</v>
      </c>
      <c r="E12" s="2">
        <v>50</v>
      </c>
      <c r="F12" s="2">
        <v>75</v>
      </c>
      <c r="G12" s="2">
        <v>16</v>
      </c>
      <c r="H12" s="2">
        <v>84</v>
      </c>
    </row>
    <row r="13" spans="1:8">
      <c r="A13" s="2">
        <v>201618046</v>
      </c>
      <c r="B13" s="2" t="s">
        <v>40</v>
      </c>
      <c r="C13" s="2">
        <v>88</v>
      </c>
      <c r="D13" s="2">
        <v>94</v>
      </c>
      <c r="E13" s="2">
        <v>80</v>
      </c>
      <c r="F13" s="2">
        <v>90</v>
      </c>
      <c r="G13" s="2">
        <v>20</v>
      </c>
      <c r="H13" s="2">
        <v>94</v>
      </c>
    </row>
    <row r="14" spans="1:8">
      <c r="A14" s="2">
        <v>201915058</v>
      </c>
      <c r="B14" s="2" t="s">
        <v>41</v>
      </c>
      <c r="C14" s="2" t="s">
        <v>155</v>
      </c>
      <c r="D14" s="2">
        <v>50</v>
      </c>
      <c r="E14" s="2">
        <v>10</v>
      </c>
      <c r="F14" s="2">
        <v>55</v>
      </c>
      <c r="G14" s="2">
        <v>18</v>
      </c>
      <c r="H14" s="2">
        <v>60</v>
      </c>
    </row>
    <row r="15" spans="1:8">
      <c r="A15" s="2">
        <v>201915087</v>
      </c>
      <c r="B15" s="2" t="s">
        <v>42</v>
      </c>
      <c r="C15" s="2">
        <v>50</v>
      </c>
      <c r="D15" s="2">
        <v>75</v>
      </c>
      <c r="E15" s="2">
        <v>40</v>
      </c>
      <c r="F15" s="2">
        <v>70</v>
      </c>
      <c r="G15" s="2">
        <v>20</v>
      </c>
      <c r="H15" s="2">
        <v>78</v>
      </c>
    </row>
    <row r="16" spans="1:8">
      <c r="A16" s="2">
        <v>201702075</v>
      </c>
      <c r="B16" s="2" t="s">
        <v>43</v>
      </c>
      <c r="C16" s="2">
        <v>20</v>
      </c>
      <c r="D16" s="2">
        <v>60</v>
      </c>
      <c r="E16" s="2">
        <v>15</v>
      </c>
      <c r="F16" s="2">
        <v>58</v>
      </c>
      <c r="G16" s="2">
        <v>20</v>
      </c>
      <c r="H16" s="2">
        <v>67</v>
      </c>
    </row>
    <row r="17" spans="1:8">
      <c r="A17" s="2">
        <v>201915065</v>
      </c>
      <c r="B17" s="2" t="s">
        <v>44</v>
      </c>
      <c r="C17" s="2">
        <v>50</v>
      </c>
      <c r="D17" s="2">
        <v>75</v>
      </c>
      <c r="E17" s="2">
        <v>40</v>
      </c>
      <c r="F17" s="2">
        <v>70</v>
      </c>
      <c r="G17" s="2">
        <v>20</v>
      </c>
      <c r="H17" s="2">
        <v>78</v>
      </c>
    </row>
    <row r="18" spans="1:8">
      <c r="A18" s="2">
        <v>201820030</v>
      </c>
      <c r="B18" s="2" t="s">
        <v>45</v>
      </c>
      <c r="C18" s="2">
        <v>34</v>
      </c>
      <c r="D18" s="2">
        <v>67</v>
      </c>
      <c r="E18" s="2">
        <v>10</v>
      </c>
      <c r="F18" s="2">
        <v>55</v>
      </c>
      <c r="G18" s="2">
        <v>16</v>
      </c>
      <c r="H18" s="2">
        <v>65</v>
      </c>
    </row>
  </sheetData>
  <mergeCells count="1">
    <mergeCell ref="A1:H1"/>
  </mergeCells>
  <phoneticPr fontId="1" type="noConversion"/>
  <conditionalFormatting sqref="A4:H18">
    <cfRule type="expression" dxfId="0" priority="1">
      <formula>LEFT(A4,4)="2019"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894BE-E393-43A8-B37E-5D9BA206E27E}">
  <dimension ref="A1:K37"/>
  <sheetViews>
    <sheetView tabSelected="1" topLeftCell="A7" workbookViewId="0">
      <selection activeCell="I33" sqref="I33"/>
    </sheetView>
  </sheetViews>
  <sheetFormatPr defaultRowHeight="16.5"/>
  <cols>
    <col min="1" max="1" width="10.375" bestFit="1" customWidth="1"/>
    <col min="2" max="2" width="12.375" bestFit="1" customWidth="1"/>
    <col min="3" max="3" width="10.75" bestFit="1" customWidth="1"/>
    <col min="6" max="6" width="14.125" bestFit="1" customWidth="1"/>
    <col min="7" max="7" width="10.75" bestFit="1" customWidth="1"/>
    <col min="8" max="8" width="11.625" customWidth="1"/>
  </cols>
  <sheetData>
    <row r="1" spans="1:11">
      <c r="A1" t="s">
        <v>46</v>
      </c>
      <c r="F1" t="s">
        <v>51</v>
      </c>
    </row>
    <row r="2" spans="1:11">
      <c r="A2" s="2" t="s">
        <v>47</v>
      </c>
      <c r="B2" s="2" t="s">
        <v>48</v>
      </c>
      <c r="C2" s="2" t="s">
        <v>49</v>
      </c>
      <c r="D2" s="3" t="s">
        <v>50</v>
      </c>
      <c r="F2" s="2" t="s">
        <v>48</v>
      </c>
      <c r="G2" s="2" t="s">
        <v>52</v>
      </c>
      <c r="H2" s="2" t="s">
        <v>53</v>
      </c>
      <c r="I2" s="3" t="s">
        <v>54</v>
      </c>
    </row>
    <row r="3" spans="1:11">
      <c r="A3" s="10" t="s">
        <v>119</v>
      </c>
      <c r="B3" s="10" t="s">
        <v>120</v>
      </c>
      <c r="C3" s="9">
        <v>44901</v>
      </c>
      <c r="D3" s="2" t="str">
        <f>IF(WEEKDAY(C3)&lt;=5,"평일","주말")</f>
        <v>평일</v>
      </c>
      <c r="F3" s="10" t="s">
        <v>133</v>
      </c>
      <c r="G3" s="11">
        <v>85</v>
      </c>
      <c r="H3" s="11">
        <v>90</v>
      </c>
      <c r="I3" s="2" t="str">
        <f>HLOOKUP(AVERAGE(G3:H3),$G$12:$K$14,3)</f>
        <v>B</v>
      </c>
    </row>
    <row r="4" spans="1:11">
      <c r="A4" s="10" t="s">
        <v>121</v>
      </c>
      <c r="B4" s="10" t="s">
        <v>122</v>
      </c>
      <c r="C4" s="9">
        <v>45060</v>
      </c>
      <c r="D4" s="2" t="str">
        <f t="shared" ref="D4:D9" si="0">IF(WEEKDAY(C4)&lt;=5,"평일","주말")</f>
        <v>평일</v>
      </c>
      <c r="F4" s="10" t="s">
        <v>134</v>
      </c>
      <c r="G4" s="11">
        <v>65</v>
      </c>
      <c r="H4" s="11">
        <v>70</v>
      </c>
      <c r="I4" s="2" t="str">
        <f t="shared" ref="I4:I9" si="1">HLOOKUP(AVERAGE(G4:H4),$G$12:$K$14,3)</f>
        <v>D</v>
      </c>
    </row>
    <row r="5" spans="1:11">
      <c r="A5" s="10" t="s">
        <v>123</v>
      </c>
      <c r="B5" s="10" t="s">
        <v>124</v>
      </c>
      <c r="C5" s="9">
        <v>44830</v>
      </c>
      <c r="D5" s="2" t="str">
        <f t="shared" si="0"/>
        <v>평일</v>
      </c>
      <c r="F5" s="10" t="s">
        <v>135</v>
      </c>
      <c r="G5" s="11">
        <v>70</v>
      </c>
      <c r="H5" s="11">
        <v>95</v>
      </c>
      <c r="I5" s="2" t="str">
        <f t="shared" si="1"/>
        <v>B</v>
      </c>
    </row>
    <row r="6" spans="1:11">
      <c r="A6" s="10" t="s">
        <v>125</v>
      </c>
      <c r="B6" s="10" t="s">
        <v>126</v>
      </c>
      <c r="C6" s="9">
        <v>44994</v>
      </c>
      <c r="D6" s="2" t="str">
        <f t="shared" si="0"/>
        <v>평일</v>
      </c>
      <c r="F6" s="10" t="s">
        <v>136</v>
      </c>
      <c r="G6" s="11">
        <v>90</v>
      </c>
      <c r="H6" s="11">
        <v>75</v>
      </c>
      <c r="I6" s="2" t="str">
        <f t="shared" si="1"/>
        <v>B</v>
      </c>
    </row>
    <row r="7" spans="1:11">
      <c r="A7" s="10" t="s">
        <v>127</v>
      </c>
      <c r="B7" s="10" t="s">
        <v>128</v>
      </c>
      <c r="C7" s="9">
        <v>45080</v>
      </c>
      <c r="D7" s="2" t="str">
        <f t="shared" si="0"/>
        <v>주말</v>
      </c>
      <c r="F7" s="10" t="s">
        <v>137</v>
      </c>
      <c r="G7" s="11">
        <v>60</v>
      </c>
      <c r="H7" s="11">
        <v>75</v>
      </c>
      <c r="I7" s="2" t="str">
        <f t="shared" si="1"/>
        <v>D</v>
      </c>
    </row>
    <row r="8" spans="1:11">
      <c r="A8" s="10" t="s">
        <v>129</v>
      </c>
      <c r="B8" s="10" t="s">
        <v>130</v>
      </c>
      <c r="C8" s="9">
        <v>45058</v>
      </c>
      <c r="D8" s="2" t="str">
        <f t="shared" si="0"/>
        <v>주말</v>
      </c>
      <c r="F8" s="10" t="s">
        <v>138</v>
      </c>
      <c r="G8" s="11">
        <v>95</v>
      </c>
      <c r="H8" s="11">
        <v>85</v>
      </c>
      <c r="I8" s="2" t="str">
        <f t="shared" si="1"/>
        <v>A</v>
      </c>
    </row>
    <row r="9" spans="1:11">
      <c r="A9" s="10" t="s">
        <v>131</v>
      </c>
      <c r="B9" s="10" t="s">
        <v>132</v>
      </c>
      <c r="C9" s="9">
        <v>44821</v>
      </c>
      <c r="D9" s="2" t="str">
        <f t="shared" si="0"/>
        <v>주말</v>
      </c>
      <c r="F9" s="10" t="s">
        <v>139</v>
      </c>
      <c r="G9" s="11">
        <v>70</v>
      </c>
      <c r="H9" s="11">
        <v>85</v>
      </c>
      <c r="I9" s="2" t="str">
        <f t="shared" si="1"/>
        <v>C</v>
      </c>
    </row>
    <row r="11" spans="1:11">
      <c r="F11" t="s">
        <v>56</v>
      </c>
    </row>
    <row r="12" spans="1:11">
      <c r="A12" t="s">
        <v>63</v>
      </c>
      <c r="F12" s="15" t="s">
        <v>57</v>
      </c>
      <c r="G12" s="4">
        <v>0</v>
      </c>
      <c r="H12" s="4">
        <v>60</v>
      </c>
      <c r="I12" s="4">
        <v>70</v>
      </c>
      <c r="J12" s="4">
        <v>80</v>
      </c>
      <c r="K12" s="4">
        <v>90</v>
      </c>
    </row>
    <row r="13" spans="1:11">
      <c r="A13" s="2" t="s">
        <v>64</v>
      </c>
      <c r="B13" s="2" t="s">
        <v>48</v>
      </c>
      <c r="C13" s="2" t="s">
        <v>65</v>
      </c>
      <c r="D13" s="2" t="s">
        <v>66</v>
      </c>
      <c r="F13" s="15"/>
      <c r="G13" s="5">
        <v>60</v>
      </c>
      <c r="H13" s="5">
        <v>70</v>
      </c>
      <c r="I13" s="5">
        <v>80</v>
      </c>
      <c r="J13" s="5">
        <v>90</v>
      </c>
      <c r="K13" s="6">
        <v>100</v>
      </c>
    </row>
    <row r="14" spans="1:11">
      <c r="A14" s="10" t="s">
        <v>140</v>
      </c>
      <c r="B14" s="10" t="s">
        <v>141</v>
      </c>
      <c r="C14" s="9">
        <v>38645</v>
      </c>
      <c r="D14" s="10">
        <v>3.45</v>
      </c>
      <c r="F14" s="2" t="s">
        <v>54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</row>
    <row r="15" spans="1:11">
      <c r="A15" s="10" t="s">
        <v>142</v>
      </c>
      <c r="B15" s="10" t="s">
        <v>143</v>
      </c>
      <c r="C15" s="9">
        <v>38048</v>
      </c>
      <c r="D15" s="10">
        <v>4.0199999999999996</v>
      </c>
    </row>
    <row r="16" spans="1:11">
      <c r="A16" s="10" t="s">
        <v>142</v>
      </c>
      <c r="B16" s="10" t="s">
        <v>144</v>
      </c>
      <c r="C16" s="9">
        <v>38221</v>
      </c>
      <c r="D16" s="10">
        <v>3.67</v>
      </c>
    </row>
    <row r="17" spans="1:8">
      <c r="A17" s="10" t="s">
        <v>140</v>
      </c>
      <c r="B17" s="10" t="s">
        <v>145</v>
      </c>
      <c r="C17" s="9">
        <v>37279</v>
      </c>
      <c r="D17" s="10">
        <v>3.89</v>
      </c>
    </row>
    <row r="18" spans="1:8">
      <c r="A18" s="10" t="s">
        <v>146</v>
      </c>
      <c r="B18" s="10" t="s">
        <v>147</v>
      </c>
      <c r="C18" s="9">
        <v>38484</v>
      </c>
      <c r="D18" s="10">
        <v>3.12</v>
      </c>
    </row>
    <row r="19" spans="1:8">
      <c r="A19" s="10" t="s">
        <v>146</v>
      </c>
      <c r="B19" s="10" t="s">
        <v>148</v>
      </c>
      <c r="C19" s="9">
        <v>38903</v>
      </c>
      <c r="D19" s="10">
        <v>3.91</v>
      </c>
    </row>
    <row r="20" spans="1:8">
      <c r="A20" s="10" t="s">
        <v>140</v>
      </c>
      <c r="B20" s="10" t="s">
        <v>149</v>
      </c>
      <c r="C20" s="9">
        <v>38651</v>
      </c>
      <c r="D20" s="10">
        <v>4.1500000000000004</v>
      </c>
    </row>
    <row r="21" spans="1:8">
      <c r="A21" s="10" t="s">
        <v>142</v>
      </c>
      <c r="B21" s="10" t="s">
        <v>150</v>
      </c>
      <c r="C21" s="9">
        <v>37799</v>
      </c>
      <c r="D21" s="10">
        <v>3.52</v>
      </c>
    </row>
    <row r="23" spans="1:8">
      <c r="A23" s="1" t="s">
        <v>156</v>
      </c>
      <c r="B23" s="1"/>
      <c r="C23" s="1"/>
      <c r="D23" s="1"/>
    </row>
    <row r="24" spans="1:8">
      <c r="A24" s="2" t="s">
        <v>193</v>
      </c>
      <c r="B24" s="16" t="s">
        <v>67</v>
      </c>
      <c r="C24" s="17"/>
      <c r="D24" s="2">
        <f>ROUND(DAVERAGE(A13:D21,4,A24:A25),2)</f>
        <v>3.74</v>
      </c>
    </row>
    <row r="25" spans="1:8">
      <c r="A25" s="2" t="s">
        <v>142</v>
      </c>
      <c r="B25" s="1"/>
      <c r="C25" s="1"/>
      <c r="D25" s="1"/>
    </row>
    <row r="27" spans="1:8">
      <c r="A27" t="s">
        <v>68</v>
      </c>
      <c r="F27" t="s">
        <v>70</v>
      </c>
    </row>
    <row r="28" spans="1:8">
      <c r="A28" s="10" t="s">
        <v>151</v>
      </c>
      <c r="B28" s="10" t="s">
        <v>152</v>
      </c>
      <c r="C28" s="10" t="s">
        <v>153</v>
      </c>
      <c r="D28" s="10" t="s">
        <v>154</v>
      </c>
      <c r="F28" s="2" t="s">
        <v>64</v>
      </c>
      <c r="G28" s="2" t="s">
        <v>71</v>
      </c>
      <c r="H28" s="3" t="s">
        <v>72</v>
      </c>
    </row>
    <row r="29" spans="1:8">
      <c r="A29" s="10" t="s">
        <v>141</v>
      </c>
      <c r="B29" s="11">
        <v>77</v>
      </c>
      <c r="C29" s="11">
        <v>75</v>
      </c>
      <c r="D29" s="12">
        <v>88</v>
      </c>
      <c r="F29" s="10" t="s">
        <v>73</v>
      </c>
      <c r="G29" s="9">
        <v>44256</v>
      </c>
      <c r="H29" s="2" t="str">
        <f>PROPER(LEFT(F29,3))&amp;YEAR(G29)</f>
        <v>Hea2021</v>
      </c>
    </row>
    <row r="30" spans="1:8">
      <c r="A30" s="10" t="s">
        <v>143</v>
      </c>
      <c r="B30" s="11">
        <v>58</v>
      </c>
      <c r="C30" s="11">
        <v>76</v>
      </c>
      <c r="D30" s="12">
        <v>78</v>
      </c>
      <c r="F30" s="10" t="s">
        <v>73</v>
      </c>
      <c r="G30" s="9">
        <v>44987</v>
      </c>
      <c r="H30" s="2" t="str">
        <f t="shared" ref="H30:H36" si="2">PROPER(LEFT(F30,3))&amp;YEAR(G30)</f>
        <v>Hea2023</v>
      </c>
    </row>
    <row r="31" spans="1:8">
      <c r="A31" s="10" t="s">
        <v>144</v>
      </c>
      <c r="B31" s="11">
        <v>68</v>
      </c>
      <c r="C31" s="11">
        <v>70</v>
      </c>
      <c r="D31" s="12">
        <v>80</v>
      </c>
      <c r="F31" s="10" t="s">
        <v>74</v>
      </c>
      <c r="G31" s="9">
        <v>44256</v>
      </c>
      <c r="H31" s="2" t="str">
        <f t="shared" si="2"/>
        <v>Com2021</v>
      </c>
    </row>
    <row r="32" spans="1:8">
      <c r="A32" s="10" t="s">
        <v>145</v>
      </c>
      <c r="B32" s="11">
        <v>53</v>
      </c>
      <c r="C32" s="11">
        <v>69</v>
      </c>
      <c r="D32" s="12">
        <v>94</v>
      </c>
      <c r="F32" s="10" t="s">
        <v>74</v>
      </c>
      <c r="G32" s="9">
        <v>44986</v>
      </c>
      <c r="H32" s="2" t="str">
        <f t="shared" si="2"/>
        <v>Com2023</v>
      </c>
    </row>
    <row r="33" spans="1:8">
      <c r="A33" s="10" t="s">
        <v>147</v>
      </c>
      <c r="B33" s="11">
        <v>73</v>
      </c>
      <c r="C33" s="11">
        <v>75</v>
      </c>
      <c r="D33" s="12">
        <v>91</v>
      </c>
      <c r="F33" s="10" t="s">
        <v>75</v>
      </c>
      <c r="G33" s="9">
        <v>43891</v>
      </c>
      <c r="H33" s="2" t="str">
        <f t="shared" si="2"/>
        <v>Des2020</v>
      </c>
    </row>
    <row r="34" spans="1:8">
      <c r="A34" s="10" t="s">
        <v>148</v>
      </c>
      <c r="B34" s="11">
        <v>55</v>
      </c>
      <c r="C34" s="11">
        <v>67</v>
      </c>
      <c r="D34" s="12">
        <v>88</v>
      </c>
      <c r="F34" s="10" t="s">
        <v>75</v>
      </c>
      <c r="G34" s="9">
        <v>44622</v>
      </c>
      <c r="H34" s="2" t="str">
        <f t="shared" si="2"/>
        <v>Des2022</v>
      </c>
    </row>
    <row r="35" spans="1:8">
      <c r="A35" s="10" t="s">
        <v>149</v>
      </c>
      <c r="B35" s="11">
        <v>95</v>
      </c>
      <c r="C35" s="11">
        <v>89</v>
      </c>
      <c r="D35" s="12">
        <v>79</v>
      </c>
      <c r="F35" s="10" t="s">
        <v>76</v>
      </c>
      <c r="G35" s="9">
        <v>43891</v>
      </c>
      <c r="H35" s="2" t="str">
        <f t="shared" si="2"/>
        <v>Art2020</v>
      </c>
    </row>
    <row r="36" spans="1:8">
      <c r="F36" s="10" t="s">
        <v>76</v>
      </c>
      <c r="G36" s="9">
        <v>44622</v>
      </c>
      <c r="H36" s="2" t="str">
        <f t="shared" si="2"/>
        <v>Art2022</v>
      </c>
    </row>
    <row r="37" spans="1:8">
      <c r="A37" s="18" t="s">
        <v>69</v>
      </c>
      <c r="B37" s="18"/>
      <c r="C37" s="18"/>
      <c r="D37" s="2">
        <f>COUNTIFS(B29:B35,"&gt;=70",C29:C35,"&gt;=70",D29:D35,"&gt;=70")</f>
        <v>3</v>
      </c>
    </row>
  </sheetData>
  <mergeCells count="3">
    <mergeCell ref="F12:F13"/>
    <mergeCell ref="B24:C24"/>
    <mergeCell ref="A37:C3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3DC2-68F8-4272-907E-7D28E90D65FA}">
  <dimension ref="A1:F20"/>
  <sheetViews>
    <sheetView workbookViewId="0">
      <selection activeCell="A3" sqref="A3:F20"/>
    </sheetView>
  </sheetViews>
  <sheetFormatPr defaultRowHeight="16.5" outlineLevelRow="3"/>
  <cols>
    <col min="1" max="6" width="10.625" customWidth="1"/>
  </cols>
  <sheetData>
    <row r="1" spans="1:6" ht="20.25">
      <c r="A1" s="14" t="s">
        <v>77</v>
      </c>
      <c r="B1" s="14"/>
      <c r="C1" s="14"/>
      <c r="D1" s="14"/>
      <c r="E1" s="14"/>
      <c r="F1" s="14"/>
    </row>
    <row r="3" spans="1:6">
      <c r="A3" s="2" t="s">
        <v>64</v>
      </c>
      <c r="B3" s="2" t="s">
        <v>48</v>
      </c>
      <c r="C3" s="2" t="s">
        <v>10</v>
      </c>
      <c r="D3" s="2" t="s">
        <v>78</v>
      </c>
      <c r="E3" s="2" t="s">
        <v>79</v>
      </c>
      <c r="F3" s="2" t="s">
        <v>30</v>
      </c>
    </row>
    <row r="4" spans="1:6" outlineLevel="3">
      <c r="A4" s="2" t="s">
        <v>86</v>
      </c>
      <c r="B4" s="2" t="s">
        <v>87</v>
      </c>
      <c r="C4" s="13">
        <v>85</v>
      </c>
      <c r="D4" s="13">
        <v>75</v>
      </c>
      <c r="E4" s="13">
        <v>75</v>
      </c>
      <c r="F4" s="13">
        <f>SUM(C4:E4)</f>
        <v>235</v>
      </c>
    </row>
    <row r="5" spans="1:6" outlineLevel="3">
      <c r="A5" s="2" t="s">
        <v>86</v>
      </c>
      <c r="B5" s="2" t="s">
        <v>88</v>
      </c>
      <c r="C5" s="13">
        <v>85</v>
      </c>
      <c r="D5" s="13">
        <v>85</v>
      </c>
      <c r="E5" s="13">
        <v>75</v>
      </c>
      <c r="F5" s="13">
        <f>SUM(C5:E5)</f>
        <v>245</v>
      </c>
    </row>
    <row r="6" spans="1:6" outlineLevel="3">
      <c r="A6" s="2" t="s">
        <v>86</v>
      </c>
      <c r="B6" s="2" t="s">
        <v>89</v>
      </c>
      <c r="C6" s="13">
        <v>90</v>
      </c>
      <c r="D6" s="13">
        <v>70</v>
      </c>
      <c r="E6" s="13">
        <v>85</v>
      </c>
      <c r="F6" s="13">
        <f>SUM(C6:E6)</f>
        <v>245</v>
      </c>
    </row>
    <row r="7" spans="1:6" outlineLevel="2">
      <c r="A7" s="35" t="s">
        <v>189</v>
      </c>
      <c r="B7" s="2"/>
      <c r="C7" s="13">
        <f>SUBTOTAL(1,C4:C6)</f>
        <v>86.666666666666671</v>
      </c>
      <c r="D7" s="13">
        <f>SUBTOTAL(1,D4:D6)</f>
        <v>76.666666666666671</v>
      </c>
      <c r="E7" s="13">
        <f>SUBTOTAL(1,E4:E6)</f>
        <v>78.333333333333329</v>
      </c>
      <c r="F7" s="13"/>
    </row>
    <row r="8" spans="1:6" outlineLevel="1">
      <c r="A8" s="35" t="s">
        <v>185</v>
      </c>
      <c r="B8" s="2"/>
      <c r="C8" s="13"/>
      <c r="D8" s="13"/>
      <c r="E8" s="13"/>
      <c r="F8" s="13">
        <f>SUBTOTAL(4,F4:F6)</f>
        <v>245</v>
      </c>
    </row>
    <row r="9" spans="1:6" outlineLevel="3">
      <c r="A9" s="2" t="s">
        <v>80</v>
      </c>
      <c r="B9" s="2" t="s">
        <v>81</v>
      </c>
      <c r="C9" s="13">
        <v>95</v>
      </c>
      <c r="D9" s="13">
        <v>65</v>
      </c>
      <c r="E9" s="13">
        <v>65</v>
      </c>
      <c r="F9" s="13">
        <f>SUM(C9:E9)</f>
        <v>225</v>
      </c>
    </row>
    <row r="10" spans="1:6" outlineLevel="3">
      <c r="A10" s="2" t="s">
        <v>80</v>
      </c>
      <c r="B10" s="2" t="s">
        <v>84</v>
      </c>
      <c r="C10" s="13">
        <v>100</v>
      </c>
      <c r="D10" s="13">
        <v>90</v>
      </c>
      <c r="E10" s="13">
        <v>80</v>
      </c>
      <c r="F10" s="13">
        <f>SUM(C10:E10)</f>
        <v>270</v>
      </c>
    </row>
    <row r="11" spans="1:6" outlineLevel="3">
      <c r="A11" s="2" t="s">
        <v>80</v>
      </c>
      <c r="B11" s="2" t="s">
        <v>90</v>
      </c>
      <c r="C11" s="13">
        <v>80</v>
      </c>
      <c r="D11" s="13">
        <v>70</v>
      </c>
      <c r="E11" s="13">
        <v>90</v>
      </c>
      <c r="F11" s="13">
        <f>SUM(C11:E11)</f>
        <v>240</v>
      </c>
    </row>
    <row r="12" spans="1:6" outlineLevel="2">
      <c r="A12" s="35" t="s">
        <v>190</v>
      </c>
      <c r="B12" s="2"/>
      <c r="C12" s="13">
        <f>SUBTOTAL(1,C9:C11)</f>
        <v>91.666666666666671</v>
      </c>
      <c r="D12" s="13">
        <f>SUBTOTAL(1,D9:D11)</f>
        <v>75</v>
      </c>
      <c r="E12" s="13">
        <f>SUBTOTAL(1,E9:E11)</f>
        <v>78.333333333333329</v>
      </c>
      <c r="F12" s="13"/>
    </row>
    <row r="13" spans="1:6" outlineLevel="1">
      <c r="A13" s="35" t="s">
        <v>186</v>
      </c>
      <c r="B13" s="2"/>
      <c r="C13" s="13"/>
      <c r="D13" s="13"/>
      <c r="E13" s="13"/>
      <c r="F13" s="13">
        <f>SUBTOTAL(4,F9:F11)</f>
        <v>270</v>
      </c>
    </row>
    <row r="14" spans="1:6" outlineLevel="3">
      <c r="A14" s="2" t="s">
        <v>82</v>
      </c>
      <c r="B14" s="2" t="s">
        <v>83</v>
      </c>
      <c r="C14" s="13">
        <v>95</v>
      </c>
      <c r="D14" s="13">
        <v>75</v>
      </c>
      <c r="E14" s="13">
        <v>95</v>
      </c>
      <c r="F14" s="13">
        <f>SUM(C14:E14)</f>
        <v>265</v>
      </c>
    </row>
    <row r="15" spans="1:6" outlineLevel="3">
      <c r="A15" s="2" t="s">
        <v>82</v>
      </c>
      <c r="B15" s="2" t="s">
        <v>55</v>
      </c>
      <c r="C15" s="13">
        <v>85</v>
      </c>
      <c r="D15" s="13">
        <v>50</v>
      </c>
      <c r="E15" s="13">
        <v>80</v>
      </c>
      <c r="F15" s="13">
        <f>SUM(C15:E15)</f>
        <v>215</v>
      </c>
    </row>
    <row r="16" spans="1:6" outlineLevel="3">
      <c r="A16" s="2" t="s">
        <v>82</v>
      </c>
      <c r="B16" s="2" t="s">
        <v>85</v>
      </c>
      <c r="C16" s="13">
        <v>90</v>
      </c>
      <c r="D16" s="13">
        <v>80</v>
      </c>
      <c r="E16" s="13">
        <v>60</v>
      </c>
      <c r="F16" s="13">
        <f>SUM(C16:E16)</f>
        <v>230</v>
      </c>
    </row>
    <row r="17" spans="1:6" outlineLevel="2">
      <c r="A17" s="38" t="s">
        <v>191</v>
      </c>
      <c r="B17" s="36"/>
      <c r="C17" s="37">
        <f>SUBTOTAL(1,C14:C16)</f>
        <v>90</v>
      </c>
      <c r="D17" s="37">
        <f>SUBTOTAL(1,D14:D16)</f>
        <v>68.333333333333329</v>
      </c>
      <c r="E17" s="37">
        <f>SUBTOTAL(1,E14:E16)</f>
        <v>78.333333333333329</v>
      </c>
      <c r="F17" s="37"/>
    </row>
    <row r="18" spans="1:6" outlineLevel="1">
      <c r="A18" s="38" t="s">
        <v>187</v>
      </c>
      <c r="B18" s="36"/>
      <c r="C18" s="37"/>
      <c r="D18" s="37"/>
      <c r="E18" s="37"/>
      <c r="F18" s="37">
        <f>SUBTOTAL(4,F14:F16)</f>
        <v>265</v>
      </c>
    </row>
    <row r="19" spans="1:6">
      <c r="A19" s="38" t="s">
        <v>192</v>
      </c>
      <c r="B19" s="36"/>
      <c r="C19" s="37">
        <f>SUBTOTAL(1,C4:C16)</f>
        <v>89.444444444444443</v>
      </c>
      <c r="D19" s="37">
        <f>SUBTOTAL(1,D4:D16)</f>
        <v>73.333333333333329</v>
      </c>
      <c r="E19" s="37">
        <f>SUBTOTAL(1,E4:E16)</f>
        <v>78.333333333333329</v>
      </c>
      <c r="F19" s="37"/>
    </row>
    <row r="20" spans="1:6">
      <c r="A20" s="38" t="s">
        <v>188</v>
      </c>
      <c r="B20" s="36"/>
      <c r="C20" s="37"/>
      <c r="D20" s="37"/>
      <c r="E20" s="37"/>
      <c r="F20" s="37">
        <f>SUBTOTAL(4,F4:F16)</f>
        <v>270</v>
      </c>
    </row>
  </sheetData>
  <sortState xmlns:xlrd2="http://schemas.microsoft.com/office/spreadsheetml/2017/richdata2" ref="A4:F16">
    <sortCondition ref="A4:A16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F97D-B6CE-4CA5-B9BF-64E57BEB8DCD}">
  <dimension ref="A1:I22"/>
  <sheetViews>
    <sheetView workbookViewId="0">
      <selection activeCell="F4" sqref="F4:I8"/>
    </sheetView>
  </sheetViews>
  <sheetFormatPr defaultRowHeight="16.5"/>
  <cols>
    <col min="1" max="1" width="13.125" customWidth="1"/>
    <col min="2" max="4" width="9.625" customWidth="1"/>
    <col min="6" max="6" width="13.125" customWidth="1"/>
    <col min="7" max="9" width="9.625" customWidth="1"/>
  </cols>
  <sheetData>
    <row r="1" spans="1:9" ht="20.25">
      <c r="A1" s="14" t="s">
        <v>91</v>
      </c>
      <c r="B1" s="14"/>
      <c r="C1" s="14"/>
      <c r="D1" s="14"/>
    </row>
    <row r="3" spans="1:9">
      <c r="A3" t="s">
        <v>116</v>
      </c>
      <c r="F3" t="s">
        <v>68</v>
      </c>
    </row>
    <row r="4" spans="1:9">
      <c r="A4" s="2" t="s">
        <v>64</v>
      </c>
      <c r="B4" s="2" t="s">
        <v>92</v>
      </c>
      <c r="C4" s="2" t="s">
        <v>93</v>
      </c>
      <c r="D4" s="2" t="s">
        <v>94</v>
      </c>
      <c r="F4" s="2" t="s">
        <v>64</v>
      </c>
      <c r="G4" s="2" t="s">
        <v>92</v>
      </c>
      <c r="H4" s="2" t="s">
        <v>93</v>
      </c>
      <c r="I4" s="2" t="s">
        <v>94</v>
      </c>
    </row>
    <row r="5" spans="1:9">
      <c r="A5" s="2" t="s">
        <v>95</v>
      </c>
      <c r="B5" s="7">
        <v>10800</v>
      </c>
      <c r="C5" s="7">
        <v>9000</v>
      </c>
      <c r="D5" s="7">
        <v>9140</v>
      </c>
      <c r="F5" s="2" t="s">
        <v>95</v>
      </c>
      <c r="G5" s="39">
        <v>31520</v>
      </c>
      <c r="H5" s="39">
        <v>21860</v>
      </c>
      <c r="I5" s="39">
        <v>36200</v>
      </c>
    </row>
    <row r="6" spans="1:9">
      <c r="A6" s="2" t="s">
        <v>1</v>
      </c>
      <c r="B6" s="7">
        <v>9200</v>
      </c>
      <c r="C6" s="7">
        <v>13780</v>
      </c>
      <c r="D6" s="7">
        <v>13080</v>
      </c>
      <c r="F6" s="2" t="s">
        <v>96</v>
      </c>
      <c r="G6" s="39">
        <v>25320</v>
      </c>
      <c r="H6" s="39">
        <v>26200</v>
      </c>
      <c r="I6" s="39">
        <v>24000</v>
      </c>
    </row>
    <row r="7" spans="1:9">
      <c r="A7" s="2" t="s">
        <v>96</v>
      </c>
      <c r="B7" s="7">
        <v>9060</v>
      </c>
      <c r="C7" s="7">
        <v>9160</v>
      </c>
      <c r="D7" s="7">
        <v>9140</v>
      </c>
      <c r="F7" s="2" t="s">
        <v>1</v>
      </c>
      <c r="G7" s="39">
        <v>22500</v>
      </c>
      <c r="H7" s="39">
        <v>32040</v>
      </c>
      <c r="I7" s="39">
        <v>25600</v>
      </c>
    </row>
    <row r="8" spans="1:9">
      <c r="A8" s="2" t="s">
        <v>97</v>
      </c>
      <c r="B8" s="7">
        <v>3780</v>
      </c>
      <c r="C8" s="7">
        <v>3680</v>
      </c>
      <c r="D8" s="7">
        <v>2840</v>
      </c>
      <c r="F8" s="2" t="s">
        <v>97</v>
      </c>
      <c r="G8" s="39">
        <v>13440</v>
      </c>
      <c r="H8" s="39">
        <v>26520</v>
      </c>
      <c r="I8" s="39">
        <v>34100</v>
      </c>
    </row>
    <row r="10" spans="1:9">
      <c r="A10" t="s">
        <v>117</v>
      </c>
    </row>
    <row r="11" spans="1:9">
      <c r="A11" s="2" t="s">
        <v>64</v>
      </c>
      <c r="B11" s="2" t="s">
        <v>92</v>
      </c>
      <c r="C11" s="2" t="s">
        <v>93</v>
      </c>
      <c r="D11" s="2" t="s">
        <v>94</v>
      </c>
    </row>
    <row r="12" spans="1:9">
      <c r="A12" s="2" t="s">
        <v>95</v>
      </c>
      <c r="B12" s="7">
        <v>11360</v>
      </c>
      <c r="C12" s="7">
        <v>5780</v>
      </c>
      <c r="D12" s="7">
        <v>17940</v>
      </c>
    </row>
    <row r="13" spans="1:9">
      <c r="A13" s="2" t="s">
        <v>96</v>
      </c>
      <c r="B13" s="7">
        <v>9560</v>
      </c>
      <c r="C13" s="7">
        <v>13960</v>
      </c>
      <c r="D13" s="7">
        <v>11560</v>
      </c>
    </row>
    <row r="14" spans="1:9">
      <c r="A14" s="2" t="s">
        <v>97</v>
      </c>
      <c r="B14" s="7">
        <v>3960</v>
      </c>
      <c r="C14" s="7">
        <v>9140</v>
      </c>
      <c r="D14" s="7">
        <v>19700</v>
      </c>
    </row>
    <row r="15" spans="1:9">
      <c r="A15" s="2" t="s">
        <v>1</v>
      </c>
      <c r="B15" s="7">
        <v>3740</v>
      </c>
      <c r="C15" s="7">
        <v>3300</v>
      </c>
      <c r="D15" s="7">
        <v>2840</v>
      </c>
    </row>
    <row r="17" spans="1:4">
      <c r="A17" t="s">
        <v>118</v>
      </c>
    </row>
    <row r="18" spans="1:4">
      <c r="A18" s="2" t="s">
        <v>64</v>
      </c>
      <c r="B18" s="2" t="s">
        <v>92</v>
      </c>
      <c r="C18" s="2" t="s">
        <v>93</v>
      </c>
      <c r="D18" s="2" t="s">
        <v>94</v>
      </c>
    </row>
    <row r="19" spans="1:4">
      <c r="A19" s="2" t="s">
        <v>95</v>
      </c>
      <c r="B19" s="7">
        <v>9360</v>
      </c>
      <c r="C19" s="7">
        <v>7080</v>
      </c>
      <c r="D19" s="7">
        <v>9120</v>
      </c>
    </row>
    <row r="20" spans="1:4">
      <c r="A20" s="2" t="s">
        <v>97</v>
      </c>
      <c r="B20" s="7">
        <v>5700</v>
      </c>
      <c r="C20" s="7">
        <v>13700</v>
      </c>
      <c r="D20" s="7">
        <v>11560</v>
      </c>
    </row>
    <row r="21" spans="1:4">
      <c r="A21" s="2" t="s">
        <v>96</v>
      </c>
      <c r="B21" s="7">
        <v>6700</v>
      </c>
      <c r="C21" s="7">
        <v>3080</v>
      </c>
      <c r="D21" s="7">
        <v>3300</v>
      </c>
    </row>
    <row r="22" spans="1:4">
      <c r="A22" s="2" t="s">
        <v>1</v>
      </c>
      <c r="B22" s="7">
        <v>9560</v>
      </c>
      <c r="C22" s="7">
        <v>14960</v>
      </c>
      <c r="D22" s="7">
        <v>9680</v>
      </c>
    </row>
  </sheetData>
  <dataConsolidate leftLabels="1" topLabels="1">
    <dataRefs count="3">
      <dataRef ref="A4:D8" sheet="분석작업-2"/>
      <dataRef ref="A11:D15" sheet="분석작업-2"/>
      <dataRef ref="A18:D22" sheet="분석작업-2"/>
    </dataRefs>
  </dataConsolidate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9C4A-5F9A-44B3-9D52-D7DAD23A3779}">
  <dimension ref="A1:E8"/>
  <sheetViews>
    <sheetView workbookViewId="0">
      <selection activeCell="H10" sqref="H10"/>
    </sheetView>
  </sheetViews>
  <sheetFormatPr defaultRowHeight="16.5"/>
  <cols>
    <col min="1" max="1" width="12.625" customWidth="1"/>
    <col min="2" max="5" width="9.625" customWidth="1"/>
  </cols>
  <sheetData>
    <row r="1" spans="1:5" ht="20.25">
      <c r="A1" s="14" t="s">
        <v>98</v>
      </c>
      <c r="B1" s="14"/>
      <c r="C1" s="14"/>
      <c r="D1" s="14"/>
      <c r="E1" s="14"/>
    </row>
    <row r="3" spans="1:5">
      <c r="A3" s="40" t="s">
        <v>64</v>
      </c>
      <c r="B3" s="40" t="s">
        <v>48</v>
      </c>
      <c r="C3" s="40" t="s">
        <v>99</v>
      </c>
      <c r="D3" s="40" t="s">
        <v>100</v>
      </c>
      <c r="E3" s="40" t="s">
        <v>101</v>
      </c>
    </row>
    <row r="4" spans="1:5">
      <c r="A4" s="2" t="s">
        <v>95</v>
      </c>
      <c r="B4" s="2" t="s">
        <v>102</v>
      </c>
      <c r="C4" s="7">
        <v>5780</v>
      </c>
      <c r="D4" s="7">
        <v>17940</v>
      </c>
      <c r="E4" s="7">
        <f>C4+D4</f>
        <v>23720</v>
      </c>
    </row>
    <row r="5" spans="1:5">
      <c r="A5" s="2" t="s">
        <v>96</v>
      </c>
      <c r="B5" s="2" t="s">
        <v>103</v>
      </c>
      <c r="C5" s="7">
        <v>13960</v>
      </c>
      <c r="D5" s="7">
        <v>11560</v>
      </c>
      <c r="E5" s="7">
        <f t="shared" ref="E5:E8" si="0">C5+D5</f>
        <v>25520</v>
      </c>
    </row>
    <row r="6" spans="1:5">
      <c r="A6" s="2" t="s">
        <v>97</v>
      </c>
      <c r="B6" s="2" t="s">
        <v>104</v>
      </c>
      <c r="C6" s="7">
        <v>9140</v>
      </c>
      <c r="D6" s="7">
        <v>19700</v>
      </c>
      <c r="E6" s="7">
        <f t="shared" si="0"/>
        <v>28840</v>
      </c>
    </row>
    <row r="7" spans="1:5">
      <c r="A7" s="2" t="s">
        <v>1</v>
      </c>
      <c r="B7" s="2" t="s">
        <v>105</v>
      </c>
      <c r="C7" s="7">
        <v>3300</v>
      </c>
      <c r="D7" s="7">
        <v>2840</v>
      </c>
      <c r="E7" s="7">
        <f t="shared" si="0"/>
        <v>6140</v>
      </c>
    </row>
    <row r="8" spans="1:5">
      <c r="A8" s="2" t="s">
        <v>2</v>
      </c>
      <c r="B8" s="2" t="s">
        <v>106</v>
      </c>
      <c r="C8" s="7">
        <v>4580</v>
      </c>
      <c r="D8" s="7">
        <v>4650</v>
      </c>
      <c r="E8" s="7">
        <f t="shared" si="0"/>
        <v>9230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DCF1A-2908-4BB6-A0C6-0784781835F6}">
  <dimension ref="A1:E7"/>
  <sheetViews>
    <sheetView workbookViewId="0">
      <selection activeCell="D5" sqref="D5"/>
    </sheetView>
  </sheetViews>
  <sheetFormatPr defaultRowHeight="16.5"/>
  <cols>
    <col min="1" max="5" width="14.625" customWidth="1"/>
  </cols>
  <sheetData>
    <row r="1" spans="1:5" ht="20.25">
      <c r="A1" s="14" t="s">
        <v>107</v>
      </c>
      <c r="B1" s="14"/>
      <c r="C1" s="14"/>
      <c r="D1" s="14"/>
      <c r="E1" s="14"/>
    </row>
    <row r="3" spans="1:5">
      <c r="A3" s="2" t="s">
        <v>108</v>
      </c>
      <c r="B3" s="2" t="s">
        <v>112</v>
      </c>
      <c r="C3" s="2" t="s">
        <v>113</v>
      </c>
      <c r="D3" s="2" t="s">
        <v>114</v>
      </c>
      <c r="E3" s="2" t="s">
        <v>115</v>
      </c>
    </row>
    <row r="4" spans="1:5">
      <c r="A4" s="2" t="s">
        <v>109</v>
      </c>
      <c r="B4" s="8">
        <v>42437</v>
      </c>
      <c r="C4" s="8">
        <v>43632</v>
      </c>
      <c r="D4" s="8">
        <v>47664</v>
      </c>
      <c r="E4" s="8">
        <v>47254</v>
      </c>
    </row>
    <row r="5" spans="1:5">
      <c r="A5" s="2" t="s">
        <v>110</v>
      </c>
      <c r="B5" s="8">
        <v>11666</v>
      </c>
      <c r="C5" s="8">
        <v>12769</v>
      </c>
      <c r="D5" s="8">
        <v>13182</v>
      </c>
      <c r="E5" s="8">
        <v>14568</v>
      </c>
    </row>
    <row r="6" spans="1:5">
      <c r="A6" s="2" t="s">
        <v>111</v>
      </c>
      <c r="B6" s="8">
        <v>27345</v>
      </c>
      <c r="C6" s="8">
        <v>27973</v>
      </c>
      <c r="D6" s="8">
        <v>31570</v>
      </c>
      <c r="E6" s="8">
        <v>33280</v>
      </c>
    </row>
    <row r="7" spans="1:5">
      <c r="A7" s="2" t="s">
        <v>30</v>
      </c>
      <c r="B7" s="8">
        <v>81448</v>
      </c>
      <c r="C7" s="8">
        <v>84374</v>
      </c>
      <c r="D7" s="8">
        <v>92353</v>
      </c>
      <c r="E7" s="8">
        <v>95102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배점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korea_2312</cp:lastModifiedBy>
  <dcterms:created xsi:type="dcterms:W3CDTF">2024-11-21T08:01:31Z</dcterms:created>
  <dcterms:modified xsi:type="dcterms:W3CDTF">2026-06-19T06:44:30Z</dcterms:modified>
</cp:coreProperties>
</file>