
<file path=[Content_Types].xml><?xml version="1.0" encoding="utf-8"?>
<Types xmlns="http://schemas.openxmlformats.org/package/2006/content-types"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4868B401-1C21-4C54-B453-9BC4D7B958D2}" xr6:coauthVersionLast="47" xr6:coauthVersionMax="47" xr10:uidLastSave="{00000000-0000-0000-0000-000000000000}"/>
  <bookViews>
    <workbookView xWindow="-120" yWindow="-120" windowWidth="29040" windowHeight="15840" activeTab="1" xr2:uid="{FD023235-D663-4C6F-8786-554AF4F560DF}"/>
  </bookViews>
  <sheets>
    <sheet name="제1작업" sheetId="1" r:id="rId1"/>
    <sheet name="제2작업" sheetId="2" r:id="rId2"/>
    <sheet name="제3작업" sheetId="3" r:id="rId3"/>
    <sheet name="제4작업" sheetId="4" r:id="rId4"/>
  </sheets>
  <definedNames>
    <definedName name="_xlnm._FilterDatabase" localSheetId="1" hidden="1">제2작업!$B$2:$H$11</definedName>
    <definedName name="_xlnm.Criteria" localSheetId="1">제2작업!$B$13:$C$15</definedName>
    <definedName name="_xlnm.Extract" localSheetId="1">제2작업!$B$18:$E$18</definedName>
    <definedName name="항목">제1작업!$E$5:$E$12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3" i="1" l="1"/>
  <c r="F15" i="3"/>
  <c r="F10" i="3"/>
  <c r="F6" i="3"/>
  <c r="F17" i="3" s="1"/>
  <c r="F16" i="3"/>
  <c r="F11" i="3"/>
  <c r="F7" i="3"/>
  <c r="H11" i="2"/>
  <c r="J14" i="1"/>
  <c r="J13" i="1"/>
  <c r="E14" i="1"/>
  <c r="J5" i="1"/>
  <c r="J6" i="1"/>
  <c r="J7" i="1"/>
  <c r="J8" i="1"/>
  <c r="J9" i="1"/>
  <c r="J10" i="1"/>
  <c r="J11" i="1"/>
  <c r="J12" i="1"/>
  <c r="I5" i="1"/>
  <c r="I6" i="1"/>
  <c r="I7" i="1"/>
  <c r="I8" i="1"/>
  <c r="I9" i="1"/>
  <c r="I10" i="1"/>
  <c r="I11" i="1"/>
  <c r="I12" i="1"/>
  <c r="F18" i="3" l="1"/>
</calcChain>
</file>

<file path=xl/sharedStrings.xml><?xml version="1.0" encoding="utf-8"?>
<sst xmlns="http://schemas.openxmlformats.org/spreadsheetml/2006/main" count="128" uniqueCount="45">
  <si>
    <t>코드</t>
    <phoneticPr fontId="2" type="noConversion"/>
  </si>
  <si>
    <t>창업주</t>
    <phoneticPr fontId="2" type="noConversion"/>
  </si>
  <si>
    <t>창업일</t>
    <phoneticPr fontId="2" type="noConversion"/>
  </si>
  <si>
    <t>항목</t>
    <phoneticPr fontId="2" type="noConversion"/>
  </si>
  <si>
    <t>창업비용(원)</t>
    <phoneticPr fontId="2" type="noConversion"/>
  </si>
  <si>
    <t>인테리어
결비</t>
    <phoneticPr fontId="2" type="noConversion"/>
  </si>
  <si>
    <t>지역</t>
    <phoneticPr fontId="2" type="noConversion"/>
  </si>
  <si>
    <t>비고</t>
    <phoneticPr fontId="2" type="noConversion"/>
  </si>
  <si>
    <t>K2661</t>
  </si>
  <si>
    <t>K2661</t>
    <phoneticPr fontId="2" type="noConversion"/>
  </si>
  <si>
    <t>K3966</t>
    <phoneticPr fontId="2" type="noConversion"/>
  </si>
  <si>
    <t>T1092</t>
    <phoneticPr fontId="2" type="noConversion"/>
  </si>
  <si>
    <t>K2154</t>
    <phoneticPr fontId="2" type="noConversion"/>
  </si>
  <si>
    <t>P1514</t>
    <phoneticPr fontId="2" type="noConversion"/>
  </si>
  <si>
    <t>P2603</t>
    <phoneticPr fontId="2" type="noConversion"/>
  </si>
  <si>
    <t>T1536</t>
    <phoneticPr fontId="2" type="noConversion"/>
  </si>
  <si>
    <t>K3843</t>
    <phoneticPr fontId="2" type="noConversion"/>
  </si>
  <si>
    <t>한사랑</t>
    <phoneticPr fontId="2" type="noConversion"/>
  </si>
  <si>
    <t>홍준표</t>
    <phoneticPr fontId="2" type="noConversion"/>
  </si>
  <si>
    <t>한예지</t>
    <phoneticPr fontId="2" type="noConversion"/>
  </si>
  <si>
    <t>이소영</t>
    <phoneticPr fontId="2" type="noConversion"/>
  </si>
  <si>
    <t>임용균</t>
    <phoneticPr fontId="2" type="noConversion"/>
  </si>
  <si>
    <t>임유나</t>
    <phoneticPr fontId="2" type="noConversion"/>
  </si>
  <si>
    <t>조형준</t>
    <phoneticPr fontId="2" type="noConversion"/>
  </si>
  <si>
    <t>김유진</t>
    <phoneticPr fontId="2" type="noConversion"/>
  </si>
  <si>
    <t>핫도그</t>
    <phoneticPr fontId="2" type="noConversion"/>
  </si>
  <si>
    <t>떡갈비</t>
    <phoneticPr fontId="2" type="noConversion"/>
  </si>
  <si>
    <t>떡볶이</t>
    <phoneticPr fontId="2" type="noConversion"/>
  </si>
  <si>
    <t>핫도그 창업 개수</t>
    <phoneticPr fontId="2" type="noConversion"/>
  </si>
  <si>
    <t>떡볶이 창업비용(원) 평균</t>
    <phoneticPr fontId="2" type="noConversion"/>
  </si>
  <si>
    <t>최대 인테리어 결비</t>
    <phoneticPr fontId="2" type="noConversion"/>
  </si>
  <si>
    <t>핫도그의 창업 비용(원) 평균</t>
    <phoneticPr fontId="2" type="noConversion"/>
  </si>
  <si>
    <t>&lt;=10000</t>
    <phoneticPr fontId="2" type="noConversion"/>
  </si>
  <si>
    <t>핫도그 평균</t>
  </si>
  <si>
    <t>떡갈비 평균</t>
  </si>
  <si>
    <t>떡볶이 평균</t>
  </si>
  <si>
    <t>전체 평균</t>
  </si>
  <si>
    <t>핫도그 개수</t>
  </si>
  <si>
    <t>떡갈비 개수</t>
  </si>
  <si>
    <t>떡볶이 개수</t>
  </si>
  <si>
    <t>전체 개수</t>
  </si>
  <si>
    <t>K3968</t>
    <phoneticPr fontId="2" type="noConversion"/>
  </si>
  <si>
    <t>인테리어
경비</t>
    <phoneticPr fontId="2" type="noConversion"/>
  </si>
  <si>
    <t>국산재료
사용비율</t>
    <phoneticPr fontId="2" type="noConversion"/>
  </si>
  <si>
    <t>T*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</si>
</sst>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0.0%"/>
    <numFmt numFmtId="177" formatCode="#,##0&quot;천원&quot;"/>
  </numFmts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b/>
      <sz val="11"/>
      <color theme="1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auto="1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auto="1"/>
      </diagonal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41" fontId="3" fillId="0" borderId="1" xfId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4" fontId="3" fillId="0" borderId="5" xfId="0" applyNumberFormat="1" applyFont="1" applyBorder="1" applyAlignment="1">
      <alignment horizontal="center" vertical="center"/>
    </xf>
    <xf numFmtId="41" fontId="3" fillId="0" borderId="5" xfId="1" applyFont="1" applyBorder="1" applyAlignment="1">
      <alignment horizontal="center" vertical="center"/>
    </xf>
    <xf numFmtId="176" fontId="3" fillId="0" borderId="5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horizontal="center" vertical="center"/>
    </xf>
    <xf numFmtId="14" fontId="3" fillId="0" borderId="9" xfId="0" applyNumberFormat="1" applyFont="1" applyBorder="1" applyAlignment="1">
      <alignment horizontal="center" vertical="center"/>
    </xf>
    <xf numFmtId="41" fontId="3" fillId="0" borderId="9" xfId="1" applyFont="1" applyBorder="1" applyAlignment="1">
      <alignment horizontal="center" vertical="center"/>
    </xf>
    <xf numFmtId="176" fontId="3" fillId="0" borderId="9" xfId="0" applyNumberFormat="1" applyFont="1" applyBorder="1" applyAlignment="1">
      <alignment horizontal="right" vertical="center"/>
    </xf>
    <xf numFmtId="177" fontId="3" fillId="0" borderId="9" xfId="1" applyNumberFormat="1" applyFont="1" applyBorder="1" applyAlignment="1">
      <alignment horizontal="center" vertical="center"/>
    </xf>
    <xf numFmtId="177" fontId="3" fillId="0" borderId="1" xfId="1" applyNumberFormat="1" applyFont="1" applyBorder="1" applyAlignment="1">
      <alignment horizontal="center" vertical="center"/>
    </xf>
    <xf numFmtId="177" fontId="3" fillId="0" borderId="5" xfId="1" applyNumberFormat="1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177" fontId="3" fillId="0" borderId="11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14" fontId="3" fillId="0" borderId="16" xfId="0" applyNumberFormat="1" applyFont="1" applyBorder="1" applyAlignment="1">
      <alignment horizontal="center" vertical="center"/>
    </xf>
    <xf numFmtId="41" fontId="3" fillId="0" borderId="16" xfId="1" applyFont="1" applyBorder="1" applyAlignment="1">
      <alignment horizontal="center" vertical="center"/>
    </xf>
    <xf numFmtId="177" fontId="3" fillId="0" borderId="16" xfId="1" applyNumberFormat="1" applyFont="1" applyBorder="1" applyAlignment="1">
      <alignment horizontal="center" vertical="center"/>
    </xf>
    <xf numFmtId="176" fontId="3" fillId="0" borderId="16" xfId="0" applyNumberFormat="1" applyFont="1" applyBorder="1" applyAlignment="1">
      <alignment horizontal="right" vertical="center"/>
    </xf>
    <xf numFmtId="14" fontId="4" fillId="0" borderId="1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 vertical="center"/>
    </xf>
    <xf numFmtId="41" fontId="3" fillId="0" borderId="0" xfId="1" applyFont="1" applyBorder="1" applyAlignment="1">
      <alignment horizontal="center" vertical="center"/>
    </xf>
    <xf numFmtId="177" fontId="3" fillId="0" borderId="0" xfId="1" applyNumberFormat="1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1" xfId="1" applyNumberFormat="1" applyFont="1" applyBorder="1" applyAlignment="1">
      <alignment horizontal="center" vertical="center"/>
    </xf>
    <xf numFmtId="0" fontId="3" fillId="0" borderId="0" xfId="1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hartsheet" Target="chartsheets/sheet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r>
              <a:rPr lang="ko-KR" sz="2000" b="1"/>
              <a:t>핫도그 및 떡갈비의 창업비용 현황</a:t>
            </a:r>
          </a:p>
        </c:rich>
      </c:tx>
      <c:overlay val="0"/>
      <c:spPr>
        <a:solidFill>
          <a:schemeClr val="bg1"/>
        </a:solidFill>
        <a:ln>
          <a:solidFill>
            <a:sysClr val="windowText" lastClr="000000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v>인테리어 경비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(제1작업!$C$5:$C$8,제1작업!$C$11:$C$12)</c:f>
              <c:strCache>
                <c:ptCount val="6"/>
                <c:pt idx="0">
                  <c:v>한사랑</c:v>
                </c:pt>
                <c:pt idx="1">
                  <c:v>홍준표</c:v>
                </c:pt>
                <c:pt idx="2">
                  <c:v>한예지</c:v>
                </c:pt>
                <c:pt idx="3">
                  <c:v>이소영</c:v>
                </c:pt>
                <c:pt idx="4">
                  <c:v>조형준</c:v>
                </c:pt>
                <c:pt idx="5">
                  <c:v>김유진</c:v>
                </c:pt>
              </c:strCache>
            </c:strRef>
          </c:cat>
          <c:val>
            <c:numRef>
              <c:f>(제1작업!$G$5:$G$8,제1작업!$G$11:$G$12)</c:f>
              <c:numCache>
                <c:formatCode>#,##0"천원"</c:formatCode>
                <c:ptCount val="6"/>
                <c:pt idx="0">
                  <c:v>10000</c:v>
                </c:pt>
                <c:pt idx="1">
                  <c:v>15000</c:v>
                </c:pt>
                <c:pt idx="2">
                  <c:v>18000</c:v>
                </c:pt>
                <c:pt idx="3">
                  <c:v>20000</c:v>
                </c:pt>
                <c:pt idx="4">
                  <c:v>19500</c:v>
                </c:pt>
                <c:pt idx="5">
                  <c:v>9500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7C6-497C-B226-0F5080072F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1870230496"/>
        <c:axId val="1870239232"/>
      </c:barChart>
      <c:lineChart>
        <c:grouping val="standard"/>
        <c:varyColors val="0"/>
        <c:ser>
          <c:idx val="0"/>
          <c:order val="0"/>
          <c:tx>
            <c:v>창업비용(원)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10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4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7C6-497C-B226-0F5080072FD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굴림" panose="020B0600000101010101" pitchFamily="50" charset="-127"/>
                    <a:ea typeface="굴림" panose="020B0600000101010101" pitchFamily="50" charset="-127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(제1작업!$C$5:$C$8,제1작업!$C$11:$C$12)</c:f>
              <c:strCache>
                <c:ptCount val="6"/>
                <c:pt idx="0">
                  <c:v>한사랑</c:v>
                </c:pt>
                <c:pt idx="1">
                  <c:v>홍준표</c:v>
                </c:pt>
                <c:pt idx="2">
                  <c:v>한예지</c:v>
                </c:pt>
                <c:pt idx="3">
                  <c:v>이소영</c:v>
                </c:pt>
                <c:pt idx="4">
                  <c:v>조형준</c:v>
                </c:pt>
                <c:pt idx="5">
                  <c:v>김유진</c:v>
                </c:pt>
              </c:strCache>
            </c:strRef>
          </c:cat>
          <c:val>
            <c:numRef>
              <c:f>(제1작업!$F$5:$F$8,제1작업!$F$11:$F$12)</c:f>
              <c:numCache>
                <c:formatCode>_(* #,##0_);_(* \(#,##0\);_(* "-"_);_(@_)</c:formatCode>
                <c:ptCount val="6"/>
                <c:pt idx="0">
                  <c:v>45000000</c:v>
                </c:pt>
                <c:pt idx="1">
                  <c:v>50000000</c:v>
                </c:pt>
                <c:pt idx="2">
                  <c:v>60000000</c:v>
                </c:pt>
                <c:pt idx="3">
                  <c:v>55455500</c:v>
                </c:pt>
                <c:pt idx="4">
                  <c:v>62550000</c:v>
                </c:pt>
                <c:pt idx="5">
                  <c:v>40000000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7C6-497C-B226-0F5080072F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0240064"/>
        <c:axId val="1870237568"/>
      </c:lineChart>
      <c:catAx>
        <c:axId val="18702304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1870239232"/>
        <c:crosses val="autoZero"/>
        <c:auto val="1"/>
        <c:lblAlgn val="ctr"/>
        <c:lblOffset val="100"/>
        <c:noMultiLvlLbl val="0"/>
      </c:catAx>
      <c:valAx>
        <c:axId val="1870239232"/>
        <c:scaling>
          <c:orientation val="minMax"/>
          <c:min val="5000"/>
        </c:scaling>
        <c:delete val="0"/>
        <c:axPos val="l"/>
        <c:majorGridlines>
          <c:spPr>
            <a:ln w="6350" cap="flat" cmpd="sng" algn="ctr">
              <a:solidFill>
                <a:schemeClr val="dk1"/>
              </a:solidFill>
              <a:prstDash val="dash"/>
              <a:miter lim="800000"/>
            </a:ln>
            <a:effectLst/>
          </c:spPr>
        </c:majorGridlines>
        <c:numFmt formatCode="#,##0&quot;천원&quot;" sourceLinked="1"/>
        <c:majorTickMark val="none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1870230496"/>
        <c:crosses val="autoZero"/>
        <c:crossBetween val="between"/>
      </c:valAx>
      <c:valAx>
        <c:axId val="1870237568"/>
        <c:scaling>
          <c:orientation val="minMax"/>
        </c:scaling>
        <c:delete val="0"/>
        <c:axPos val="r"/>
        <c:numFmt formatCode="_(* #,##0_);_(* \(#,##0\);_(* &quot;-&quot;_);_(@_)" sourceLinked="1"/>
        <c:majorTickMark val="cross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1870240064"/>
        <c:crosses val="max"/>
        <c:crossBetween val="between"/>
      </c:valAx>
      <c:catAx>
        <c:axId val="1870240064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870237568"/>
        <c:crosses val="autoZero"/>
        <c:auto val="1"/>
        <c:lblAlgn val="ctr"/>
        <c:lblOffset val="100"/>
        <c:noMultiLvlLbl val="0"/>
      </c:catAx>
      <c:spPr>
        <a:solidFill>
          <a:schemeClr val="bg1"/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blipFill>
      <a:blip xmlns:r="http://schemas.openxmlformats.org/officeDocument/2006/relationships" r:embed="rId3"/>
      <a:tile tx="0" ty="0" sx="100000" sy="100000" flip="none" algn="tl"/>
    </a:blip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latin typeface="굴림" panose="020B0600000101010101" pitchFamily="50" charset="-127"/>
          <a:ea typeface="굴림" panose="020B0600000101010101" pitchFamily="50" charset="-127"/>
        </a:defRPr>
      </a:pPr>
      <a:endParaRPr lang="ko-KR"/>
    </a:p>
  </c:txPr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DBCC3AD-FA32-4FF4-B943-399E81CAFECA}">
  <sheetPr/>
  <sheetViews>
    <sheetView zoomScale="115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28574</xdr:colOff>
      <xdr:row>0</xdr:row>
      <xdr:rowOff>38101</xdr:rowOff>
    </xdr:from>
    <xdr:to>
      <xdr:col>6</xdr:col>
      <xdr:colOff>800100</xdr:colOff>
      <xdr:row>2</xdr:row>
      <xdr:rowOff>295275</xdr:rowOff>
    </xdr:to>
    <xdr:sp macro="" textlink="">
      <xdr:nvSpPr>
        <xdr:cNvPr id="3" name="순서도: 화면 표시 2">
          <a:extLst>
            <a:ext uri="{FF2B5EF4-FFF2-40B4-BE49-F238E27FC236}">
              <a16:creationId xmlns:a16="http://schemas.microsoft.com/office/drawing/2014/main" id="{4952217A-799E-4522-AFDD-D7654026A83B}"/>
            </a:ext>
          </a:extLst>
        </xdr:cNvPr>
        <xdr:cNvSpPr/>
      </xdr:nvSpPr>
      <xdr:spPr>
        <a:xfrm>
          <a:off x="152399" y="38101"/>
          <a:ext cx="4743451" cy="981074"/>
        </a:xfrm>
        <a:prstGeom prst="flowChartDisplay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2400">
              <a:latin typeface="굴림" panose="020B0600000101010101" pitchFamily="50" charset="-127"/>
              <a:ea typeface="굴림" panose="020B0600000101010101" pitchFamily="50" charset="-127"/>
            </a:rPr>
            <a:t>프랜차이즈 창업 현황</a:t>
          </a:r>
        </a:p>
      </xdr:txBody>
    </xdr:sp>
    <xdr:clientData/>
  </xdr:twoCellAnchor>
  <xdr:twoCellAnchor editAs="oneCell">
    <xdr:from>
      <xdr:col>7</xdr:col>
      <xdr:colOff>66675</xdr:colOff>
      <xdr:row>0</xdr:row>
      <xdr:rowOff>200024</xdr:rowOff>
    </xdr:from>
    <xdr:to>
      <xdr:col>10</xdr:col>
      <xdr:colOff>133350</xdr:colOff>
      <xdr:row>2</xdr:row>
      <xdr:rowOff>95249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19ADD4E5-C242-43DB-B46D-5641B96AC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0625" y="200024"/>
          <a:ext cx="2276475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1370" cy="6071152"/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7AD5E29-12AF-4D92-B0DF-3EC8B5149DDD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0.46654</cdr:x>
      <cdr:y>0.11307</cdr:y>
    </cdr:from>
    <cdr:to>
      <cdr:x>0.62057</cdr:x>
      <cdr:y>0.19753</cdr:y>
    </cdr:to>
    <cdr:sp macro="" textlink="">
      <cdr:nvSpPr>
        <cdr:cNvPr id="2" name="말풍선: 모서리가 둥근 사각형 1">
          <a:extLst xmlns:a="http://schemas.openxmlformats.org/drawingml/2006/main">
            <a:ext uri="{FF2B5EF4-FFF2-40B4-BE49-F238E27FC236}">
              <a16:creationId xmlns:a16="http://schemas.microsoft.com/office/drawing/2014/main" id="{8173F0E1-60A6-46EA-A9DF-66F721F1CB88}"/>
            </a:ext>
          </a:extLst>
        </cdr:cNvPr>
        <cdr:cNvSpPr/>
      </cdr:nvSpPr>
      <cdr:spPr>
        <a:xfrm xmlns:a="http://schemas.openxmlformats.org/drawingml/2006/main">
          <a:off x="4340087" y="687457"/>
          <a:ext cx="1432891" cy="513522"/>
        </a:xfrm>
        <a:prstGeom xmlns:a="http://schemas.openxmlformats.org/drawingml/2006/main" prst="wedgeRoundRectCallout">
          <a:avLst>
            <a:gd name="adj1" fmla="val 65294"/>
            <a:gd name="adj2" fmla="val -16532"/>
            <a:gd name="adj3" fmla="val 16667"/>
          </a:avLst>
        </a:prstGeom>
      </cdr:spPr>
      <cdr:style>
        <a:lnRef xmlns:a="http://schemas.openxmlformats.org/drawingml/2006/main" idx="2">
          <a:schemeClr val="dk1"/>
        </a:lnRef>
        <a:fillRef xmlns:a="http://schemas.openxmlformats.org/drawingml/2006/main" idx="1">
          <a:schemeClr val="lt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ko-KR" altLang="en-US"/>
            <a:t>최대 창업비</a:t>
          </a:r>
          <a:r>
            <a:rPr lang="ko-KR" altLang="en-US">
              <a:solidFill>
                <a:sysClr val="windowText" lastClr="000000"/>
              </a:solidFill>
            </a:rPr>
            <a:t>용</a:t>
          </a:r>
          <a:endParaRPr lang="ko-KR">
            <a:solidFill>
              <a:sysClr val="windowText" lastClr="000000"/>
            </a:solidFill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2F85C-442D-4D77-88C4-9F0389779846}">
  <dimension ref="B1:J14"/>
  <sheetViews>
    <sheetView workbookViewId="0">
      <selection activeCell="E5" sqref="E5:E12"/>
    </sheetView>
  </sheetViews>
  <sheetFormatPr defaultRowHeight="13.5" x14ac:dyDescent="0.3"/>
  <cols>
    <col min="1" max="1" width="1.625" style="1" customWidth="1"/>
    <col min="2" max="3" width="9" style="1"/>
    <col min="4" max="4" width="11.625" style="1" bestFit="1" customWidth="1"/>
    <col min="5" max="5" width="9.5" style="1" bestFit="1" customWidth="1"/>
    <col min="6" max="6" width="13" style="1" bestFit="1" customWidth="1"/>
    <col min="7" max="7" width="11" style="1" bestFit="1" customWidth="1"/>
    <col min="8" max="9" width="9" style="1"/>
    <col min="10" max="10" width="11" style="1" bestFit="1" customWidth="1"/>
    <col min="11" max="16384" width="9" style="1"/>
  </cols>
  <sheetData>
    <row r="1" spans="2:10" ht="28.5" customHeight="1" x14ac:dyDescent="0.3"/>
    <row r="2" spans="2:10" ht="28.5" customHeight="1" x14ac:dyDescent="0.3"/>
    <row r="3" spans="2:10" ht="28.5" customHeight="1" thickBot="1" x14ac:dyDescent="0.35"/>
    <row r="4" spans="2:10" ht="27.75" thickBot="1" x14ac:dyDescent="0.35">
      <c r="B4" s="26" t="s">
        <v>0</v>
      </c>
      <c r="C4" s="27" t="s">
        <v>1</v>
      </c>
      <c r="D4" s="27" t="s">
        <v>2</v>
      </c>
      <c r="E4" s="27" t="s">
        <v>3</v>
      </c>
      <c r="F4" s="27" t="s">
        <v>4</v>
      </c>
      <c r="G4" s="28" t="s">
        <v>42</v>
      </c>
      <c r="H4" s="28" t="s">
        <v>43</v>
      </c>
      <c r="I4" s="27" t="s">
        <v>6</v>
      </c>
      <c r="J4" s="29" t="s">
        <v>7</v>
      </c>
    </row>
    <row r="5" spans="2:10" x14ac:dyDescent="0.3">
      <c r="B5" s="17" t="s">
        <v>9</v>
      </c>
      <c r="C5" s="11" t="s">
        <v>17</v>
      </c>
      <c r="D5" s="18">
        <v>43480</v>
      </c>
      <c r="E5" s="11" t="s">
        <v>25</v>
      </c>
      <c r="F5" s="19">
        <v>45000000</v>
      </c>
      <c r="G5" s="21">
        <v>10000</v>
      </c>
      <c r="H5" s="20">
        <v>0.95</v>
      </c>
      <c r="I5" s="11" t="str">
        <f t="shared" ref="I5:I12" si="0">CHOOSE(MID(B5,2,1),"안산","부천","안양")</f>
        <v>부천</v>
      </c>
      <c r="J5" s="12">
        <f t="shared" ref="J5:J12" si="1">_xlfn.RANK.EQ(H5,$H$5:$H$12)</f>
        <v>1</v>
      </c>
    </row>
    <row r="6" spans="2:10" x14ac:dyDescent="0.3">
      <c r="B6" s="7" t="s">
        <v>41</v>
      </c>
      <c r="C6" s="2" t="s">
        <v>18</v>
      </c>
      <c r="D6" s="3">
        <v>43497</v>
      </c>
      <c r="E6" s="2" t="s">
        <v>26</v>
      </c>
      <c r="F6" s="4">
        <v>50000000</v>
      </c>
      <c r="G6" s="22">
        <v>15000</v>
      </c>
      <c r="H6" s="5">
        <v>0.8</v>
      </c>
      <c r="I6" s="2" t="str">
        <f t="shared" si="0"/>
        <v>안양</v>
      </c>
      <c r="J6" s="8">
        <f t="shared" si="1"/>
        <v>6</v>
      </c>
    </row>
    <row r="7" spans="2:10" x14ac:dyDescent="0.3">
      <c r="B7" s="7" t="s">
        <v>11</v>
      </c>
      <c r="C7" s="2" t="s">
        <v>19</v>
      </c>
      <c r="D7" s="3">
        <v>43475</v>
      </c>
      <c r="E7" s="2" t="s">
        <v>25</v>
      </c>
      <c r="F7" s="4">
        <v>60000000</v>
      </c>
      <c r="G7" s="22">
        <v>18000</v>
      </c>
      <c r="H7" s="5">
        <v>0.88500000000000001</v>
      </c>
      <c r="I7" s="2" t="str">
        <f t="shared" si="0"/>
        <v>안산</v>
      </c>
      <c r="J7" s="8">
        <f t="shared" si="1"/>
        <v>3</v>
      </c>
    </row>
    <row r="8" spans="2:10" x14ac:dyDescent="0.3">
      <c r="B8" s="7" t="s">
        <v>12</v>
      </c>
      <c r="C8" s="2" t="s">
        <v>20</v>
      </c>
      <c r="D8" s="3">
        <v>43480</v>
      </c>
      <c r="E8" s="2" t="s">
        <v>26</v>
      </c>
      <c r="F8" s="4">
        <v>55455500</v>
      </c>
      <c r="G8" s="22">
        <v>20000</v>
      </c>
      <c r="H8" s="5">
        <v>0.755</v>
      </c>
      <c r="I8" s="2" t="str">
        <f t="shared" si="0"/>
        <v>부천</v>
      </c>
      <c r="J8" s="8">
        <f t="shared" si="1"/>
        <v>7</v>
      </c>
    </row>
    <row r="9" spans="2:10" x14ac:dyDescent="0.3">
      <c r="B9" s="7" t="s">
        <v>13</v>
      </c>
      <c r="C9" s="2" t="s">
        <v>21</v>
      </c>
      <c r="D9" s="3">
        <v>43497</v>
      </c>
      <c r="E9" s="2" t="s">
        <v>27</v>
      </c>
      <c r="F9" s="4">
        <v>38500000</v>
      </c>
      <c r="G9" s="22">
        <v>8000</v>
      </c>
      <c r="H9" s="5">
        <v>0.7</v>
      </c>
      <c r="I9" s="2" t="str">
        <f t="shared" si="0"/>
        <v>안산</v>
      </c>
      <c r="J9" s="8">
        <f t="shared" si="1"/>
        <v>8</v>
      </c>
    </row>
    <row r="10" spans="2:10" x14ac:dyDescent="0.3">
      <c r="B10" s="7" t="s">
        <v>14</v>
      </c>
      <c r="C10" s="2" t="s">
        <v>22</v>
      </c>
      <c r="D10" s="3">
        <v>43501</v>
      </c>
      <c r="E10" s="2" t="s">
        <v>27</v>
      </c>
      <c r="F10" s="4">
        <v>45500000</v>
      </c>
      <c r="G10" s="22">
        <v>12000</v>
      </c>
      <c r="H10" s="5">
        <v>0.85</v>
      </c>
      <c r="I10" s="2" t="str">
        <f t="shared" si="0"/>
        <v>부천</v>
      </c>
      <c r="J10" s="8">
        <f t="shared" si="1"/>
        <v>4</v>
      </c>
    </row>
    <row r="11" spans="2:10" x14ac:dyDescent="0.3">
      <c r="B11" s="7" t="s">
        <v>15</v>
      </c>
      <c r="C11" s="2" t="s">
        <v>23</v>
      </c>
      <c r="D11" s="3">
        <v>43482</v>
      </c>
      <c r="E11" s="2" t="s">
        <v>26</v>
      </c>
      <c r="F11" s="4">
        <v>62550000</v>
      </c>
      <c r="G11" s="22">
        <v>19500</v>
      </c>
      <c r="H11" s="5">
        <v>0.82499999999999996</v>
      </c>
      <c r="I11" s="2" t="str">
        <f t="shared" si="0"/>
        <v>안산</v>
      </c>
      <c r="J11" s="8">
        <f t="shared" si="1"/>
        <v>5</v>
      </c>
    </row>
    <row r="12" spans="2:10" ht="14.25" thickBot="1" x14ac:dyDescent="0.35">
      <c r="B12" s="13" t="s">
        <v>16</v>
      </c>
      <c r="C12" s="9" t="s">
        <v>24</v>
      </c>
      <c r="D12" s="14">
        <v>43497</v>
      </c>
      <c r="E12" s="9" t="s">
        <v>25</v>
      </c>
      <c r="F12" s="15">
        <v>40000000</v>
      </c>
      <c r="G12" s="23">
        <v>9500</v>
      </c>
      <c r="H12" s="16">
        <v>0.92500000000000004</v>
      </c>
      <c r="I12" s="9" t="str">
        <f t="shared" si="0"/>
        <v>안양</v>
      </c>
      <c r="J12" s="10">
        <f t="shared" si="1"/>
        <v>2</v>
      </c>
    </row>
    <row r="13" spans="2:10" x14ac:dyDescent="0.3">
      <c r="B13" s="47" t="s">
        <v>28</v>
      </c>
      <c r="C13" s="48"/>
      <c r="D13" s="48"/>
      <c r="E13" s="11" t="str">
        <f>DCOUNTA(B4:H12,E4,E4:E5)&amp;"개"</f>
        <v>3개</v>
      </c>
      <c r="F13" s="51"/>
      <c r="G13" s="48" t="s">
        <v>30</v>
      </c>
      <c r="H13" s="48"/>
      <c r="I13" s="48"/>
      <c r="J13" s="30">
        <f>MAX(G5:G12)</f>
        <v>20000</v>
      </c>
    </row>
    <row r="14" spans="2:10" ht="27.75" thickBot="1" x14ac:dyDescent="0.35">
      <c r="B14" s="49" t="s">
        <v>29</v>
      </c>
      <c r="C14" s="50"/>
      <c r="D14" s="50"/>
      <c r="E14" s="9">
        <f>SUMIF(E5:E12,E9,F5:F12)/COUNTIF(E5:E12,E9)</f>
        <v>42000000</v>
      </c>
      <c r="F14" s="52"/>
      <c r="G14" s="24" t="s">
        <v>0</v>
      </c>
      <c r="H14" s="9" t="s">
        <v>8</v>
      </c>
      <c r="I14" s="25" t="s">
        <v>5</v>
      </c>
      <c r="J14" s="10">
        <f>VLOOKUP(H14,B4:G12,6,FALSE)</f>
        <v>10000</v>
      </c>
    </row>
  </sheetData>
  <mergeCells count="4">
    <mergeCell ref="B13:D13"/>
    <mergeCell ref="B14:D14"/>
    <mergeCell ref="G13:I13"/>
    <mergeCell ref="F13:F14"/>
  </mergeCells>
  <phoneticPr fontId="2" type="noConversion"/>
  <dataValidations count="1">
    <dataValidation type="list" allowBlank="1" showInputMessage="1" showErrorMessage="1" sqref="H14" xr:uid="{A405E72A-D24D-4649-9748-9511BE1DD61B}">
      <formula1>$B$5:$B$12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7B60E-8A14-45E5-BFB7-42B1BBFE9AFF}">
  <dimension ref="B1:H23"/>
  <sheetViews>
    <sheetView tabSelected="1" workbookViewId="0">
      <selection activeCell="D13" sqref="D13"/>
    </sheetView>
  </sheetViews>
  <sheetFormatPr defaultRowHeight="13.5" x14ac:dyDescent="0.3"/>
  <cols>
    <col min="1" max="1" width="1.625" style="1" customWidth="1"/>
    <col min="2" max="3" width="9" style="1"/>
    <col min="4" max="4" width="13" style="1" bestFit="1" customWidth="1"/>
    <col min="5" max="5" width="11" style="1" bestFit="1" customWidth="1"/>
    <col min="6" max="6" width="13" style="1" bestFit="1" customWidth="1"/>
    <col min="7" max="7" width="11" style="1" bestFit="1" customWidth="1"/>
    <col min="8" max="8" width="12.75" style="1" bestFit="1" customWidth="1"/>
    <col min="9" max="16384" width="9" style="1"/>
  </cols>
  <sheetData>
    <row r="1" spans="2:8" ht="14.25" thickBot="1" x14ac:dyDescent="0.35"/>
    <row r="2" spans="2:8" ht="27.75" thickBot="1" x14ac:dyDescent="0.35">
      <c r="B2" s="26" t="s">
        <v>0</v>
      </c>
      <c r="C2" s="27" t="s">
        <v>1</v>
      </c>
      <c r="D2" s="27" t="s">
        <v>2</v>
      </c>
      <c r="E2" s="27" t="s">
        <v>3</v>
      </c>
      <c r="F2" s="27" t="s">
        <v>4</v>
      </c>
      <c r="G2" s="28" t="s">
        <v>42</v>
      </c>
      <c r="H2" s="28" t="s">
        <v>43</v>
      </c>
    </row>
    <row r="3" spans="2:8" x14ac:dyDescent="0.3">
      <c r="B3" s="17" t="s">
        <v>9</v>
      </c>
      <c r="C3" s="11" t="s">
        <v>17</v>
      </c>
      <c r="D3" s="18">
        <v>43480</v>
      </c>
      <c r="E3" s="11" t="s">
        <v>25</v>
      </c>
      <c r="F3" s="19">
        <v>44899999.999999993</v>
      </c>
      <c r="G3" s="21">
        <v>10000</v>
      </c>
      <c r="H3" s="20">
        <v>0.95</v>
      </c>
    </row>
    <row r="4" spans="2:8" x14ac:dyDescent="0.3">
      <c r="B4" s="7" t="s">
        <v>41</v>
      </c>
      <c r="C4" s="2" t="s">
        <v>18</v>
      </c>
      <c r="D4" s="3">
        <v>43497</v>
      </c>
      <c r="E4" s="2" t="s">
        <v>26</v>
      </c>
      <c r="F4" s="4">
        <v>50000000</v>
      </c>
      <c r="G4" s="22">
        <v>15000</v>
      </c>
      <c r="H4" s="5">
        <v>0.8</v>
      </c>
    </row>
    <row r="5" spans="2:8" x14ac:dyDescent="0.3">
      <c r="B5" s="7" t="s">
        <v>11</v>
      </c>
      <c r="C5" s="2" t="s">
        <v>19</v>
      </c>
      <c r="D5" s="3">
        <v>43475</v>
      </c>
      <c r="E5" s="2" t="s">
        <v>25</v>
      </c>
      <c r="F5" s="4">
        <v>60000000</v>
      </c>
      <c r="G5" s="22">
        <v>18000</v>
      </c>
      <c r="H5" s="5">
        <v>0.88500000000000001</v>
      </c>
    </row>
    <row r="6" spans="2:8" x14ac:dyDescent="0.3">
      <c r="B6" s="7" t="s">
        <v>12</v>
      </c>
      <c r="C6" s="2" t="s">
        <v>20</v>
      </c>
      <c r="D6" s="3">
        <v>43480</v>
      </c>
      <c r="E6" s="2" t="s">
        <v>26</v>
      </c>
      <c r="F6" s="4">
        <v>55455500</v>
      </c>
      <c r="G6" s="22">
        <v>20000</v>
      </c>
      <c r="H6" s="5">
        <v>0.755</v>
      </c>
    </row>
    <row r="7" spans="2:8" x14ac:dyDescent="0.3">
      <c r="B7" s="7" t="s">
        <v>13</v>
      </c>
      <c r="C7" s="2" t="s">
        <v>21</v>
      </c>
      <c r="D7" s="3">
        <v>43497</v>
      </c>
      <c r="E7" s="2" t="s">
        <v>27</v>
      </c>
      <c r="F7" s="4">
        <v>38500000</v>
      </c>
      <c r="G7" s="22">
        <v>8000</v>
      </c>
      <c r="H7" s="5">
        <v>0.7</v>
      </c>
    </row>
    <row r="8" spans="2:8" x14ac:dyDescent="0.3">
      <c r="B8" s="7" t="s">
        <v>14</v>
      </c>
      <c r="C8" s="2" t="s">
        <v>22</v>
      </c>
      <c r="D8" s="3">
        <v>43501</v>
      </c>
      <c r="E8" s="2" t="s">
        <v>27</v>
      </c>
      <c r="F8" s="4">
        <v>45500000</v>
      </c>
      <c r="G8" s="22">
        <v>12000</v>
      </c>
      <c r="H8" s="5">
        <v>0.85</v>
      </c>
    </row>
    <row r="9" spans="2:8" x14ac:dyDescent="0.3">
      <c r="B9" s="7" t="s">
        <v>15</v>
      </c>
      <c r="C9" s="2" t="s">
        <v>23</v>
      </c>
      <c r="D9" s="3">
        <v>43482</v>
      </c>
      <c r="E9" s="2" t="s">
        <v>26</v>
      </c>
      <c r="F9" s="4">
        <v>62550000</v>
      </c>
      <c r="G9" s="22">
        <v>19500</v>
      </c>
      <c r="H9" s="5">
        <v>0.82499999999999996</v>
      </c>
    </row>
    <row r="10" spans="2:8" x14ac:dyDescent="0.3">
      <c r="B10" s="31" t="s">
        <v>16</v>
      </c>
      <c r="C10" s="32" t="s">
        <v>24</v>
      </c>
      <c r="D10" s="33">
        <v>43497</v>
      </c>
      <c r="E10" s="32" t="s">
        <v>25</v>
      </c>
      <c r="F10" s="34">
        <v>40000000</v>
      </c>
      <c r="G10" s="35">
        <v>9500</v>
      </c>
      <c r="H10" s="36">
        <v>0.92500000000000004</v>
      </c>
    </row>
    <row r="11" spans="2:8" x14ac:dyDescent="0.3">
      <c r="B11" s="53" t="s">
        <v>31</v>
      </c>
      <c r="C11" s="53"/>
      <c r="D11" s="53"/>
      <c r="E11" s="53"/>
      <c r="F11" s="53"/>
      <c r="G11" s="53"/>
      <c r="H11" s="2">
        <f>DAVERAGE(B2:H10,5,E2:E3)</f>
        <v>48300000</v>
      </c>
    </row>
    <row r="12" spans="2:8" ht="14.25" thickBot="1" x14ac:dyDescent="0.35"/>
    <row r="13" spans="2:8" ht="27.75" thickBot="1" x14ac:dyDescent="0.35">
      <c r="B13" s="26" t="s">
        <v>0</v>
      </c>
      <c r="C13" s="28" t="s">
        <v>42</v>
      </c>
    </row>
    <row r="14" spans="2:8" x14ac:dyDescent="0.3">
      <c r="B14" s="1" t="s">
        <v>44</v>
      </c>
    </row>
    <row r="15" spans="2:8" x14ac:dyDescent="0.3">
      <c r="C15" s="1" t="s">
        <v>32</v>
      </c>
    </row>
    <row r="17" spans="2:5" ht="14.25" thickBot="1" x14ac:dyDescent="0.35"/>
    <row r="18" spans="2:5" ht="27.75" thickBot="1" x14ac:dyDescent="0.35">
      <c r="B18" s="26" t="s">
        <v>0</v>
      </c>
      <c r="C18" s="27" t="s">
        <v>3</v>
      </c>
      <c r="D18" s="27" t="s">
        <v>4</v>
      </c>
      <c r="E18" s="28" t="s">
        <v>42</v>
      </c>
    </row>
    <row r="19" spans="2:5" x14ac:dyDescent="0.3">
      <c r="B19" s="17" t="s">
        <v>9</v>
      </c>
      <c r="C19" s="11" t="s">
        <v>25</v>
      </c>
      <c r="D19" s="19">
        <v>44899999.999999993</v>
      </c>
      <c r="E19" s="21">
        <v>10000</v>
      </c>
    </row>
    <row r="20" spans="2:5" x14ac:dyDescent="0.3">
      <c r="B20" s="7" t="s">
        <v>11</v>
      </c>
      <c r="C20" s="6" t="s">
        <v>25</v>
      </c>
      <c r="D20" s="4">
        <v>60000000</v>
      </c>
      <c r="E20" s="22">
        <v>18000</v>
      </c>
    </row>
    <row r="21" spans="2:5" x14ac:dyDescent="0.3">
      <c r="B21" s="7" t="s">
        <v>13</v>
      </c>
      <c r="C21" s="6" t="s">
        <v>27</v>
      </c>
      <c r="D21" s="4">
        <v>38500000</v>
      </c>
      <c r="E21" s="22">
        <v>8000</v>
      </c>
    </row>
    <row r="22" spans="2:5" x14ac:dyDescent="0.3">
      <c r="B22" s="7" t="s">
        <v>15</v>
      </c>
      <c r="C22" s="6" t="s">
        <v>26</v>
      </c>
      <c r="D22" s="4">
        <v>62550000</v>
      </c>
      <c r="E22" s="22">
        <v>19500</v>
      </c>
    </row>
    <row r="23" spans="2:5" x14ac:dyDescent="0.3">
      <c r="B23" s="31" t="s">
        <v>16</v>
      </c>
      <c r="C23" s="32" t="s">
        <v>25</v>
      </c>
      <c r="D23" s="34">
        <v>40000000</v>
      </c>
      <c r="E23" s="35">
        <v>9500</v>
      </c>
    </row>
  </sheetData>
  <mergeCells count="1">
    <mergeCell ref="B11:G1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05C9D-1502-4954-8A09-B170BE84DB62}">
  <dimension ref="B1:H18"/>
  <sheetViews>
    <sheetView workbookViewId="0">
      <selection activeCell="G22" sqref="G22"/>
    </sheetView>
  </sheetViews>
  <sheetFormatPr defaultRowHeight="13.5" outlineLevelRow="3" x14ac:dyDescent="0.3"/>
  <cols>
    <col min="1" max="1" width="1.625" style="1" customWidth="1"/>
    <col min="2" max="3" width="9" style="1"/>
    <col min="4" max="4" width="11.625" style="1" bestFit="1" customWidth="1"/>
    <col min="5" max="5" width="12.75" style="1" bestFit="1" customWidth="1"/>
    <col min="6" max="6" width="13" style="1" bestFit="1" customWidth="1"/>
    <col min="7" max="7" width="11" style="1" bestFit="1" customWidth="1"/>
    <col min="8" max="16384" width="9" style="1"/>
  </cols>
  <sheetData>
    <row r="1" spans="2:8" ht="14.25" thickBot="1" x14ac:dyDescent="0.35"/>
    <row r="2" spans="2:8" ht="27.75" thickBot="1" x14ac:dyDescent="0.35">
      <c r="B2" s="26" t="s">
        <v>0</v>
      </c>
      <c r="C2" s="27" t="s">
        <v>1</v>
      </c>
      <c r="D2" s="27" t="s">
        <v>2</v>
      </c>
      <c r="E2" s="27" t="s">
        <v>3</v>
      </c>
      <c r="F2" s="27" t="s">
        <v>4</v>
      </c>
      <c r="G2" s="28" t="s">
        <v>42</v>
      </c>
      <c r="H2" s="28" t="s">
        <v>43</v>
      </c>
    </row>
    <row r="3" spans="2:8" outlineLevel="3" x14ac:dyDescent="0.3">
      <c r="B3" s="17" t="s">
        <v>10</v>
      </c>
      <c r="C3" s="11" t="s">
        <v>18</v>
      </c>
      <c r="D3" s="18">
        <v>43497</v>
      </c>
      <c r="E3" s="11" t="s">
        <v>26</v>
      </c>
      <c r="F3" s="19">
        <v>50000000</v>
      </c>
      <c r="G3" s="21">
        <v>15000</v>
      </c>
      <c r="H3" s="20">
        <v>0.8</v>
      </c>
    </row>
    <row r="4" spans="2:8" outlineLevel="3" x14ac:dyDescent="0.3">
      <c r="B4" s="7" t="s">
        <v>12</v>
      </c>
      <c r="C4" s="2" t="s">
        <v>20</v>
      </c>
      <c r="D4" s="3">
        <v>43480</v>
      </c>
      <c r="E4" s="6" t="s">
        <v>26</v>
      </c>
      <c r="F4" s="4">
        <v>55455500</v>
      </c>
      <c r="G4" s="22">
        <v>20000</v>
      </c>
      <c r="H4" s="5">
        <v>0.755</v>
      </c>
    </row>
    <row r="5" spans="2:8" outlineLevel="3" x14ac:dyDescent="0.3">
      <c r="B5" s="7" t="s">
        <v>15</v>
      </c>
      <c r="C5" s="2" t="s">
        <v>23</v>
      </c>
      <c r="D5" s="3">
        <v>43482</v>
      </c>
      <c r="E5" s="6" t="s">
        <v>26</v>
      </c>
      <c r="F5" s="4">
        <v>62550000</v>
      </c>
      <c r="G5" s="22">
        <v>19500</v>
      </c>
      <c r="H5" s="5">
        <v>0.82499999999999996</v>
      </c>
    </row>
    <row r="6" spans="2:8" outlineLevel="2" x14ac:dyDescent="0.3">
      <c r="B6" s="7"/>
      <c r="C6" s="2"/>
      <c r="D6" s="3"/>
      <c r="E6" s="43" t="s">
        <v>38</v>
      </c>
      <c r="F6" s="45">
        <f>SUBTOTAL(3,F3:F5)</f>
        <v>3</v>
      </c>
      <c r="G6" s="22"/>
      <c r="H6" s="5"/>
    </row>
    <row r="7" spans="2:8" outlineLevel="1" x14ac:dyDescent="0.3">
      <c r="B7" s="7"/>
      <c r="C7" s="2"/>
      <c r="D7" s="3"/>
      <c r="E7" s="37" t="s">
        <v>34</v>
      </c>
      <c r="F7" s="4">
        <f>SUBTOTAL(1,F3:F5)</f>
        <v>56001833.333333336</v>
      </c>
      <c r="G7" s="22"/>
      <c r="H7" s="5"/>
    </row>
    <row r="8" spans="2:8" outlineLevel="3" x14ac:dyDescent="0.3">
      <c r="B8" s="7" t="s">
        <v>13</v>
      </c>
      <c r="C8" s="2" t="s">
        <v>21</v>
      </c>
      <c r="D8" s="3">
        <v>43497</v>
      </c>
      <c r="E8" s="6" t="s">
        <v>27</v>
      </c>
      <c r="F8" s="4">
        <v>38500000</v>
      </c>
      <c r="G8" s="22">
        <v>8000</v>
      </c>
      <c r="H8" s="5">
        <v>0.7</v>
      </c>
    </row>
    <row r="9" spans="2:8" outlineLevel="3" x14ac:dyDescent="0.3">
      <c r="B9" s="7" t="s">
        <v>14</v>
      </c>
      <c r="C9" s="2" t="s">
        <v>22</v>
      </c>
      <c r="D9" s="3">
        <v>43501</v>
      </c>
      <c r="E9" s="2" t="s">
        <v>27</v>
      </c>
      <c r="F9" s="4">
        <v>45500000</v>
      </c>
      <c r="G9" s="22">
        <v>12000</v>
      </c>
      <c r="H9" s="5">
        <v>0.85</v>
      </c>
    </row>
    <row r="10" spans="2:8" outlineLevel="2" x14ac:dyDescent="0.3">
      <c r="B10" s="7"/>
      <c r="C10" s="2"/>
      <c r="D10" s="3"/>
      <c r="E10" s="43" t="s">
        <v>39</v>
      </c>
      <c r="F10" s="45">
        <f>SUBTOTAL(3,F8:F9)</f>
        <v>2</v>
      </c>
      <c r="G10" s="22"/>
      <c r="H10" s="5"/>
    </row>
    <row r="11" spans="2:8" outlineLevel="1" x14ac:dyDescent="0.3">
      <c r="B11" s="7"/>
      <c r="C11" s="2"/>
      <c r="D11" s="3"/>
      <c r="E11" s="43" t="s">
        <v>35</v>
      </c>
      <c r="F11" s="4">
        <f>SUBTOTAL(1,F8:F9)</f>
        <v>42000000</v>
      </c>
      <c r="G11" s="22"/>
      <c r="H11" s="5"/>
    </row>
    <row r="12" spans="2:8" outlineLevel="3" x14ac:dyDescent="0.3">
      <c r="B12" s="7" t="s">
        <v>9</v>
      </c>
      <c r="C12" s="2" t="s">
        <v>17</v>
      </c>
      <c r="D12" s="3">
        <v>43480</v>
      </c>
      <c r="E12" s="6" t="s">
        <v>25</v>
      </c>
      <c r="F12" s="4">
        <v>45000000</v>
      </c>
      <c r="G12" s="22">
        <v>10000</v>
      </c>
      <c r="H12" s="5">
        <v>0.95</v>
      </c>
    </row>
    <row r="13" spans="2:8" outlineLevel="3" x14ac:dyDescent="0.3">
      <c r="B13" s="7" t="s">
        <v>11</v>
      </c>
      <c r="C13" s="2" t="s">
        <v>19</v>
      </c>
      <c r="D13" s="3">
        <v>43475</v>
      </c>
      <c r="E13" s="6" t="s">
        <v>25</v>
      </c>
      <c r="F13" s="4">
        <v>60000000</v>
      </c>
      <c r="G13" s="22">
        <v>18000</v>
      </c>
      <c r="H13" s="5">
        <v>0.88500000000000001</v>
      </c>
    </row>
    <row r="14" spans="2:8" ht="14.25" outlineLevel="3" thickBot="1" x14ac:dyDescent="0.35">
      <c r="B14" s="13" t="s">
        <v>16</v>
      </c>
      <c r="C14" s="9" t="s">
        <v>24</v>
      </c>
      <c r="D14" s="14">
        <v>43497</v>
      </c>
      <c r="E14" s="9" t="s">
        <v>25</v>
      </c>
      <c r="F14" s="15">
        <v>40000000</v>
      </c>
      <c r="G14" s="23">
        <v>9500</v>
      </c>
      <c r="H14" s="16">
        <v>0.92500000000000004</v>
      </c>
    </row>
    <row r="15" spans="2:8" outlineLevel="2" x14ac:dyDescent="0.3">
      <c r="B15" s="38"/>
      <c r="C15" s="38"/>
      <c r="D15" s="39"/>
      <c r="E15" s="44" t="s">
        <v>37</v>
      </c>
      <c r="F15" s="46">
        <f>SUBTOTAL(3,F12:F14)</f>
        <v>3</v>
      </c>
      <c r="G15" s="41"/>
      <c r="H15" s="42"/>
    </row>
    <row r="16" spans="2:8" outlineLevel="1" x14ac:dyDescent="0.3">
      <c r="B16" s="38"/>
      <c r="C16" s="38"/>
      <c r="D16" s="39"/>
      <c r="E16" s="44" t="s">
        <v>33</v>
      </c>
      <c r="F16" s="40">
        <f>SUBTOTAL(1,F12:F14)</f>
        <v>48333333.333333336</v>
      </c>
      <c r="G16" s="41"/>
      <c r="H16" s="42"/>
    </row>
    <row r="17" spans="2:8" x14ac:dyDescent="0.3">
      <c r="B17" s="38"/>
      <c r="C17" s="38"/>
      <c r="D17" s="39"/>
      <c r="E17" s="44" t="s">
        <v>40</v>
      </c>
      <c r="F17" s="46">
        <f>SUBTOTAL(3,F3:F14)</f>
        <v>8</v>
      </c>
      <c r="G17" s="41"/>
      <c r="H17" s="42"/>
    </row>
    <row r="18" spans="2:8" x14ac:dyDescent="0.3">
      <c r="B18" s="38"/>
      <c r="C18" s="38"/>
      <c r="D18" s="39"/>
      <c r="E18" s="44" t="s">
        <v>36</v>
      </c>
      <c r="F18" s="40">
        <f>SUBTOTAL(1,F3:F14)</f>
        <v>49625687.5</v>
      </c>
      <c r="G18" s="41"/>
      <c r="H18" s="42"/>
    </row>
  </sheetData>
  <sortState xmlns:xlrd2="http://schemas.microsoft.com/office/spreadsheetml/2017/richdata2" ref="E3:E16">
    <sortCondition ref="E4:E16"/>
  </sortState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워크시트</vt:lpstr>
      </vt:variant>
      <vt:variant>
        <vt:i4>3</vt:i4>
      </vt:variant>
      <vt:variant>
        <vt:lpstr>차트</vt:lpstr>
      </vt:variant>
      <vt:variant>
        <vt:i4>1</vt:i4>
      </vt:variant>
      <vt:variant>
        <vt:lpstr>이름 지정된 범위</vt:lpstr>
      </vt:variant>
      <vt:variant>
        <vt:i4>3</vt:i4>
      </vt:variant>
    </vt:vector>
  </HeadingPairs>
  <TitlesOfParts>
    <vt:vector size="7" baseType="lpstr">
      <vt:lpstr>제1작업</vt:lpstr>
      <vt:lpstr>제2작업</vt:lpstr>
      <vt:lpstr>제3작업</vt:lpstr>
      <vt:lpstr>제4작업</vt:lpstr>
      <vt:lpstr>제2작업!Criteria</vt:lpstr>
      <vt:lpstr>제2작업!Extract</vt:lpstr>
      <vt:lpstr>항목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2025-02-05T01:57:42Z</dcterms:created>
  <dcterms:modified xsi:type="dcterms:W3CDTF">2025-02-06T00:04:27Z</dcterms:modified>
</cp:coreProperties>
</file>