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325BEDF1-E4E5-48B8-9414-2FA71EE4FD89}" xr6:coauthVersionLast="47" xr6:coauthVersionMax="47" xr10:uidLastSave="{00000000-0000-0000-0000-000000000000}"/>
  <bookViews>
    <workbookView xWindow="-120" yWindow="-120" windowWidth="29040" windowHeight="15840" activeTab="1" xr2:uid="{1D141350-51F6-4BC8-AEBB-A57BE83C13B4}"/>
  </bookViews>
  <sheets>
    <sheet name="제1작업" sheetId="1" r:id="rId1"/>
    <sheet name="제2작업" sheetId="2" r:id="rId2"/>
    <sheet name="제3작업" sheetId="3" r:id="rId3"/>
    <sheet name="제4작업" sheetId="4" r:id="rId4"/>
  </sheets>
  <definedNames>
    <definedName name="_xlnm._FilterDatabase" localSheetId="1" hidden="1">제2작업!$B$2:$H$10</definedName>
    <definedName name="_xlnm.Criteria" localSheetId="1">제2작업!$B$13:$C$15</definedName>
    <definedName name="_xlnm.Extract" localSheetId="1">제2작업!$B$18:$E$18</definedName>
    <definedName name="구분">제1작업!$D$5:$D$12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2" l="1"/>
  <c r="G15" i="3"/>
  <c r="G10" i="3"/>
  <c r="G6" i="3"/>
  <c r="G17" i="3" s="1"/>
  <c r="C16" i="3"/>
  <c r="C11" i="3"/>
  <c r="C7" i="3"/>
  <c r="J14" i="1"/>
  <c r="J13" i="1"/>
  <c r="E14" i="1"/>
  <c r="E13" i="1"/>
  <c r="J5" i="1"/>
  <c r="J6" i="1"/>
  <c r="J7" i="1"/>
  <c r="J8" i="1"/>
  <c r="J9" i="1"/>
  <c r="J10" i="1"/>
  <c r="J11" i="1"/>
  <c r="J12" i="1"/>
  <c r="I5" i="1"/>
  <c r="I6" i="1"/>
  <c r="I7" i="1"/>
  <c r="I8" i="1"/>
  <c r="I9" i="1"/>
  <c r="I10" i="1"/>
  <c r="I11" i="1"/>
  <c r="I12" i="1"/>
  <c r="C18" i="3" l="1"/>
</calcChain>
</file>

<file path=xl/sharedStrings.xml><?xml version="1.0" encoding="utf-8"?>
<sst xmlns="http://schemas.openxmlformats.org/spreadsheetml/2006/main" count="148" uniqueCount="47">
  <si>
    <t>관리코드</t>
    <phoneticPr fontId="2" type="noConversion"/>
  </si>
  <si>
    <t>강좌명</t>
    <phoneticPr fontId="2" type="noConversion"/>
  </si>
  <si>
    <t>구분</t>
    <phoneticPr fontId="2" type="noConversion"/>
  </si>
  <si>
    <t>수강기간</t>
    <phoneticPr fontId="2" type="noConversion"/>
  </si>
  <si>
    <t>학습자수
(단위:명)</t>
    <phoneticPr fontId="2" type="noConversion"/>
  </si>
  <si>
    <t>진행강사수
(단위:명)</t>
    <phoneticPr fontId="2" type="noConversion"/>
  </si>
  <si>
    <t>수업일수</t>
    <phoneticPr fontId="2" type="noConversion"/>
  </si>
  <si>
    <t>HB-2272</t>
    <phoneticPr fontId="2" type="noConversion"/>
  </si>
  <si>
    <t>AC-7543</t>
    <phoneticPr fontId="2" type="noConversion"/>
  </si>
  <si>
    <t>HR-2843</t>
    <phoneticPr fontId="2" type="noConversion"/>
  </si>
  <si>
    <t>PB-2433</t>
    <phoneticPr fontId="2" type="noConversion"/>
  </si>
  <si>
    <t>PW-3462</t>
    <phoneticPr fontId="2" type="noConversion"/>
  </si>
  <si>
    <t>CB-3642</t>
    <phoneticPr fontId="2" type="noConversion"/>
  </si>
  <si>
    <t>PC-2361</t>
    <phoneticPr fontId="2" type="noConversion"/>
  </si>
  <si>
    <t>EB-4342</t>
    <phoneticPr fontId="2" type="noConversion"/>
  </si>
  <si>
    <t>왕초보</t>
    <phoneticPr fontId="2" type="noConversion"/>
  </si>
  <si>
    <t>발음클리닉</t>
    <phoneticPr fontId="2" type="noConversion"/>
  </si>
  <si>
    <t>원어민처럼 말하기</t>
    <phoneticPr fontId="2" type="noConversion"/>
  </si>
  <si>
    <t>어법/어휘 마스터</t>
    <phoneticPr fontId="2" type="noConversion"/>
  </si>
  <si>
    <t>실전 비즈니스</t>
    <phoneticPr fontId="2" type="noConversion"/>
  </si>
  <si>
    <t>즐거운 스페인어</t>
    <phoneticPr fontId="2" type="noConversion"/>
  </si>
  <si>
    <t>맛있는 중국어</t>
    <phoneticPr fontId="2" type="noConversion"/>
  </si>
  <si>
    <t>중국어 첫걸음</t>
    <phoneticPr fontId="2" type="noConversion"/>
  </si>
  <si>
    <t>스페인어</t>
    <phoneticPr fontId="2" type="noConversion"/>
  </si>
  <si>
    <t>중국어</t>
    <phoneticPr fontId="2" type="noConversion"/>
  </si>
  <si>
    <t>영어</t>
    <phoneticPr fontId="2" type="noConversion"/>
  </si>
  <si>
    <t>수강료</t>
    <phoneticPr fontId="2" type="noConversion"/>
  </si>
  <si>
    <t>4개월</t>
    <phoneticPr fontId="2" type="noConversion"/>
  </si>
  <si>
    <t>2개월</t>
    <phoneticPr fontId="2" type="noConversion"/>
  </si>
  <si>
    <t>3개월</t>
    <phoneticPr fontId="2" type="noConversion"/>
  </si>
  <si>
    <t>8개월</t>
    <phoneticPr fontId="2" type="noConversion"/>
  </si>
  <si>
    <t>5개월</t>
    <phoneticPr fontId="2" type="noConversion"/>
  </si>
  <si>
    <t>12개월</t>
    <phoneticPr fontId="2" type="noConversion"/>
  </si>
  <si>
    <t>수강료가 10만원 이하인 강좌 비율</t>
    <phoneticPr fontId="2" type="noConversion"/>
  </si>
  <si>
    <t>중국어 학습자수(단위:명) 합계</t>
    <phoneticPr fontId="2" type="noConversion"/>
  </si>
  <si>
    <t>순위</t>
    <phoneticPr fontId="2" type="noConversion"/>
  </si>
  <si>
    <t>최다 학습자수(단위:명)</t>
    <phoneticPr fontId="2" type="noConversion"/>
  </si>
  <si>
    <t>학습자수(단위:명)의 전체 평균</t>
    <phoneticPr fontId="2" type="noConversion"/>
  </si>
  <si>
    <t>스페인어 개수</t>
  </si>
  <si>
    <t>중국어 개수</t>
  </si>
  <si>
    <t>영어 개수</t>
  </si>
  <si>
    <t>전체 개수</t>
  </si>
  <si>
    <t>스페인어 평균</t>
  </si>
  <si>
    <t>영어 평균</t>
  </si>
  <si>
    <t>중국어 평균</t>
  </si>
  <si>
    <t>전체 평균</t>
  </si>
  <si>
    <t>&lt;=50000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</si>
</sst>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8" formatCode="#,##0&quot;원&quot;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b/>
      <sz val="11"/>
      <color theme="1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9" fontId="3" fillId="0" borderId="9" xfId="2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41" fontId="3" fillId="0" borderId="16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1" fontId="3" fillId="0" borderId="0" xfId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178" fontId="3" fillId="0" borderId="9" xfId="1" applyNumberFormat="1" applyFont="1" applyBorder="1" applyAlignment="1">
      <alignment horizontal="center" vertical="center"/>
    </xf>
    <xf numFmtId="178" fontId="3" fillId="0" borderId="1" xfId="1" applyNumberFormat="1" applyFont="1" applyBorder="1" applyAlignment="1">
      <alignment horizontal="center" vertical="center"/>
    </xf>
    <xf numFmtId="178" fontId="3" fillId="0" borderId="5" xfId="1" applyNumberFormat="1" applyFont="1" applyBorder="1" applyAlignment="1">
      <alignment horizontal="center" vertical="center"/>
    </xf>
    <xf numFmtId="178" fontId="3" fillId="0" borderId="16" xfId="1" applyNumberFormat="1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100" baseline="0">
                <a:solidFill>
                  <a:sysClr val="windowText" lastClr="0000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altLang="en-US" sz="2000"/>
              <a:t>스페인어 및 중국어 강좌 현황</a:t>
            </a:r>
            <a:endParaRPr lang="ko-KR" sz="2000"/>
          </a:p>
        </c:rich>
      </c:tx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100" baseline="0">
              <a:solidFill>
                <a:sysClr val="windowText" lastClr="000000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학습자수(단위:명)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(제1작업!$C$5:$C$7,제1작업!$C$10:$C$12)</c:f>
              <c:strCache>
                <c:ptCount val="6"/>
                <c:pt idx="0">
                  <c:v>왕초보</c:v>
                </c:pt>
                <c:pt idx="1">
                  <c:v>발음클리닉</c:v>
                </c:pt>
                <c:pt idx="2">
                  <c:v>원어민처럼 말하기</c:v>
                </c:pt>
                <c:pt idx="3">
                  <c:v>즐거운 스페인어</c:v>
                </c:pt>
                <c:pt idx="4">
                  <c:v>맛있는 중국어</c:v>
                </c:pt>
                <c:pt idx="5">
                  <c:v>중국어 첫걸음</c:v>
                </c:pt>
              </c:strCache>
            </c:strRef>
          </c:cat>
          <c:val>
            <c:numRef>
              <c:f>(제1작업!$G$5:$G$7,제1작업!$G$10:$G$12)</c:f>
              <c:numCache>
                <c:formatCode>_(* #,##0_);_(* \(#,##0\);_(* "-"_);_(@_)</c:formatCode>
                <c:ptCount val="6"/>
                <c:pt idx="0">
                  <c:v>215</c:v>
                </c:pt>
                <c:pt idx="1">
                  <c:v>249</c:v>
                </c:pt>
                <c:pt idx="2">
                  <c:v>105</c:v>
                </c:pt>
                <c:pt idx="3">
                  <c:v>384</c:v>
                </c:pt>
                <c:pt idx="4">
                  <c:v>348</c:v>
                </c:pt>
                <c:pt idx="5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B1-45DB-8BE9-B09627372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6257711"/>
        <c:axId val="2096254799"/>
      </c:barChart>
      <c:lineChart>
        <c:grouping val="standard"/>
        <c:varyColors val="0"/>
        <c:ser>
          <c:idx val="0"/>
          <c:order val="0"/>
          <c:tx>
            <c:strRef>
              <c:f>제1작업!$E$4</c:f>
              <c:strCache>
                <c:ptCount val="1"/>
                <c:pt idx="0">
                  <c:v>수강료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triangle"/>
            <c:size val="12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4B1-45DB-8BE9-B096273729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(제1작업!$C$5:$C$7,제1작업!$C$10:$C$12)</c:f>
              <c:strCache>
                <c:ptCount val="6"/>
                <c:pt idx="0">
                  <c:v>왕초보</c:v>
                </c:pt>
                <c:pt idx="1">
                  <c:v>발음클리닉</c:v>
                </c:pt>
                <c:pt idx="2">
                  <c:v>원어민처럼 말하기</c:v>
                </c:pt>
                <c:pt idx="3">
                  <c:v>즐거운 스페인어</c:v>
                </c:pt>
                <c:pt idx="4">
                  <c:v>맛있는 중국어</c:v>
                </c:pt>
                <c:pt idx="5">
                  <c:v>중국어 첫걸음</c:v>
                </c:pt>
              </c:strCache>
            </c:strRef>
          </c:cat>
          <c:val>
            <c:numRef>
              <c:f>(제1작업!$E$5:$E$7,제1작업!$E$10:$E$12)</c:f>
              <c:numCache>
                <c:formatCode>#,##0"원"</c:formatCode>
                <c:ptCount val="6"/>
                <c:pt idx="0">
                  <c:v>79000</c:v>
                </c:pt>
                <c:pt idx="1">
                  <c:v>50000</c:v>
                </c:pt>
                <c:pt idx="2">
                  <c:v>90000</c:v>
                </c:pt>
                <c:pt idx="3">
                  <c:v>189000</c:v>
                </c:pt>
                <c:pt idx="4">
                  <c:v>153000</c:v>
                </c:pt>
                <c:pt idx="5">
                  <c:v>80000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B1-45DB-8BE9-B09627372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6250639"/>
        <c:axId val="2096261455"/>
      </c:lineChart>
      <c:catAx>
        <c:axId val="2096257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2096254799"/>
        <c:crosses val="autoZero"/>
        <c:auto val="1"/>
        <c:lblAlgn val="ctr"/>
        <c:lblOffset val="100"/>
        <c:noMultiLvlLbl val="0"/>
      </c:catAx>
      <c:valAx>
        <c:axId val="2096254799"/>
        <c:scaling>
          <c:orientation val="minMax"/>
          <c:max val="420"/>
          <c:min val="0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dash"/>
              <a:miter lim="800000"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2096257711"/>
        <c:crosses val="autoZero"/>
        <c:crossBetween val="between"/>
        <c:majorUnit val="60"/>
      </c:valAx>
      <c:valAx>
        <c:axId val="2096261455"/>
        <c:scaling>
          <c:orientation val="minMax"/>
          <c:max val="210000"/>
          <c:min val="0"/>
        </c:scaling>
        <c:delete val="0"/>
        <c:axPos val="r"/>
        <c:numFmt formatCode="#,##0&quot;원&quot;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2096250639"/>
        <c:crosses val="max"/>
        <c:crossBetween val="between"/>
        <c:majorUnit val="30000"/>
      </c:valAx>
      <c:catAx>
        <c:axId val="2096250639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96261455"/>
        <c:crosses val="autoZero"/>
        <c:auto val="1"/>
        <c:lblAlgn val="ctr"/>
        <c:lblOffset val="100"/>
        <c:noMultiLvlLbl val="0"/>
      </c:catAx>
      <c:spPr>
        <a:solidFill>
          <a:sysClr val="window" lastClr="FFFFFF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>
      <a:noFill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EE624AE-13D8-4F70-ADC4-5CAAE5A33A76}">
  <sheetPr/>
  <sheetViews>
    <sheetView zoomScale="12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6</xdr:col>
      <xdr:colOff>419100</xdr:colOff>
      <xdr:row>2</xdr:row>
      <xdr:rowOff>276225</xdr:rowOff>
    </xdr:to>
    <xdr:sp macro="" textlink="">
      <xdr:nvSpPr>
        <xdr:cNvPr id="2" name="평행 사변형 1">
          <a:extLst>
            <a:ext uri="{FF2B5EF4-FFF2-40B4-BE49-F238E27FC236}">
              <a16:creationId xmlns:a16="http://schemas.microsoft.com/office/drawing/2014/main" id="{63366E02-3042-4B36-B8C3-754B0FE8C2B2}"/>
            </a:ext>
          </a:extLst>
        </xdr:cNvPr>
        <xdr:cNvSpPr/>
      </xdr:nvSpPr>
      <xdr:spPr>
        <a:xfrm>
          <a:off x="114300" y="133350"/>
          <a:ext cx="4619625" cy="828675"/>
        </a:xfrm>
        <a:prstGeom prst="parallelogram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chemeClr val="tx1"/>
              </a:solidFill>
              <a:latin typeface="돋움" panose="020B0600000101010101" pitchFamily="50" charset="-127"/>
              <a:ea typeface="돋움" panose="020B0600000101010101" pitchFamily="50" charset="-127"/>
            </a:rPr>
            <a:t>인터넷 외국어 강좌 현황</a:t>
          </a:r>
        </a:p>
      </xdr:txBody>
    </xdr:sp>
    <xdr:clientData/>
  </xdr:twoCellAnchor>
  <xdr:twoCellAnchor editAs="oneCell">
    <xdr:from>
      <xdr:col>6</xdr:col>
      <xdr:colOff>628648</xdr:colOff>
      <xdr:row>0</xdr:row>
      <xdr:rowOff>342899</xdr:rowOff>
    </xdr:from>
    <xdr:to>
      <xdr:col>10</xdr:col>
      <xdr:colOff>37723</xdr:colOff>
      <xdr:row>2</xdr:row>
      <xdr:rowOff>200024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9F024C11-010B-4CF7-B35F-A8B5719E9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3" y="342899"/>
          <a:ext cx="232372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6ABDB8DE-F575-4A7A-B91C-D025BECB4BC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0.33362</cdr:x>
      <cdr:y>0.15535</cdr:y>
    </cdr:from>
    <cdr:to>
      <cdr:x>0.46075</cdr:x>
      <cdr:y>0.21279</cdr:y>
    </cdr:to>
    <cdr:sp macro="" textlink="">
      <cdr:nvSpPr>
        <cdr:cNvPr id="2" name="말풍선: 사각형 1">
          <a:extLst xmlns:a="http://schemas.openxmlformats.org/drawingml/2006/main">
            <a:ext uri="{FF2B5EF4-FFF2-40B4-BE49-F238E27FC236}">
              <a16:creationId xmlns:a16="http://schemas.microsoft.com/office/drawing/2014/main" id="{E11CD85A-ACB3-4FC1-9C17-73B0654926B1}"/>
            </a:ext>
          </a:extLst>
        </cdr:cNvPr>
        <cdr:cNvSpPr/>
      </cdr:nvSpPr>
      <cdr:spPr>
        <a:xfrm xmlns:a="http://schemas.openxmlformats.org/drawingml/2006/main">
          <a:off x="3103563" y="944563"/>
          <a:ext cx="1182688" cy="349250"/>
        </a:xfrm>
        <a:prstGeom xmlns:a="http://schemas.openxmlformats.org/drawingml/2006/main" prst="wedgeRectCallout">
          <a:avLst>
            <a:gd name="adj1" fmla="val 83422"/>
            <a:gd name="adj2" fmla="val -13500"/>
          </a:avLst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>
              <a:solidFill>
                <a:sysClr val="windowText" lastClr="000000"/>
              </a:solidFill>
            </a:rPr>
            <a:t>최고 수강료</a:t>
          </a:r>
          <a:endParaRPr lang="ko-KR">
            <a:solidFill>
              <a:sysClr val="windowText" lastClr="00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E3959-8621-46C1-A228-2040C11D230A}">
  <dimension ref="B1:J14"/>
  <sheetViews>
    <sheetView workbookViewId="0">
      <selection activeCell="E16" sqref="E16"/>
    </sheetView>
  </sheetViews>
  <sheetFormatPr defaultRowHeight="13.5" x14ac:dyDescent="0.3"/>
  <cols>
    <col min="1" max="1" width="1.625" style="1" customWidth="1"/>
    <col min="2" max="2" width="9" style="1"/>
    <col min="3" max="3" width="17.875" style="1" bestFit="1" customWidth="1"/>
    <col min="4" max="4" width="9" style="1"/>
    <col min="5" max="5" width="11.375" style="1" bestFit="1" customWidth="1"/>
    <col min="6" max="6" width="9" style="1"/>
    <col min="7" max="7" width="9.25" style="1" bestFit="1" customWidth="1"/>
    <col min="8" max="8" width="11" style="1" bestFit="1" customWidth="1"/>
    <col min="9" max="16384" width="9" style="1"/>
  </cols>
  <sheetData>
    <row r="1" spans="2:10" ht="27" customHeight="1" x14ac:dyDescent="0.3"/>
    <row r="2" spans="2:10" ht="27" customHeight="1" x14ac:dyDescent="0.3"/>
    <row r="3" spans="2:10" ht="27" customHeight="1" thickBot="1" x14ac:dyDescent="0.35"/>
    <row r="4" spans="2:10" ht="33" customHeight="1" thickBot="1" x14ac:dyDescent="0.35">
      <c r="B4" s="40" t="s">
        <v>0</v>
      </c>
      <c r="C4" s="41" t="s">
        <v>1</v>
      </c>
      <c r="D4" s="41" t="s">
        <v>2</v>
      </c>
      <c r="E4" s="41" t="s">
        <v>26</v>
      </c>
      <c r="F4" s="41" t="s">
        <v>3</v>
      </c>
      <c r="G4" s="42" t="s">
        <v>4</v>
      </c>
      <c r="H4" s="42" t="s">
        <v>5</v>
      </c>
      <c r="I4" s="41" t="s">
        <v>6</v>
      </c>
      <c r="J4" s="43" t="s">
        <v>35</v>
      </c>
    </row>
    <row r="5" spans="2:10" x14ac:dyDescent="0.3">
      <c r="B5" s="19" t="s">
        <v>7</v>
      </c>
      <c r="C5" s="14" t="s">
        <v>15</v>
      </c>
      <c r="D5" s="14" t="s">
        <v>23</v>
      </c>
      <c r="E5" s="34">
        <v>79000</v>
      </c>
      <c r="F5" s="14" t="s">
        <v>27</v>
      </c>
      <c r="G5" s="20">
        <v>215</v>
      </c>
      <c r="H5" s="20">
        <v>3</v>
      </c>
      <c r="I5" s="14" t="str">
        <f t="shared" ref="I5:I12" si="0">CHOOSE(RIGHT(B5,1),"주1회","주2회","주3회")</f>
        <v>주2회</v>
      </c>
      <c r="J5" s="16" t="str">
        <f t="shared" ref="J5:J12" si="1">_xlfn.RANK.EQ(G5,$G$5:$G$12)&amp;"위"</f>
        <v>5위</v>
      </c>
    </row>
    <row r="6" spans="2:10" x14ac:dyDescent="0.3">
      <c r="B6" s="5" t="s">
        <v>8</v>
      </c>
      <c r="C6" s="2" t="s">
        <v>16</v>
      </c>
      <c r="D6" s="2" t="s">
        <v>24</v>
      </c>
      <c r="E6" s="35">
        <v>50000</v>
      </c>
      <c r="F6" s="2" t="s">
        <v>28</v>
      </c>
      <c r="G6" s="3">
        <v>249</v>
      </c>
      <c r="H6" s="3">
        <v>2</v>
      </c>
      <c r="I6" s="2" t="str">
        <f t="shared" si="0"/>
        <v>주3회</v>
      </c>
      <c r="J6" s="6" t="str">
        <f t="shared" si="1"/>
        <v>3위</v>
      </c>
    </row>
    <row r="7" spans="2:10" x14ac:dyDescent="0.3">
      <c r="B7" s="5" t="s">
        <v>9</v>
      </c>
      <c r="C7" s="2" t="s">
        <v>17</v>
      </c>
      <c r="D7" s="2" t="s">
        <v>23</v>
      </c>
      <c r="E7" s="35">
        <v>90000</v>
      </c>
      <c r="F7" s="2" t="s">
        <v>29</v>
      </c>
      <c r="G7" s="3">
        <v>105</v>
      </c>
      <c r="H7" s="3">
        <v>1</v>
      </c>
      <c r="I7" s="2" t="str">
        <f t="shared" si="0"/>
        <v>주3회</v>
      </c>
      <c r="J7" s="6" t="str">
        <f t="shared" si="1"/>
        <v>8위</v>
      </c>
    </row>
    <row r="8" spans="2:10" x14ac:dyDescent="0.3">
      <c r="B8" s="5" t="s">
        <v>10</v>
      </c>
      <c r="C8" s="2" t="s">
        <v>18</v>
      </c>
      <c r="D8" s="2" t="s">
        <v>25</v>
      </c>
      <c r="E8" s="35">
        <v>203000</v>
      </c>
      <c r="F8" s="2" t="s">
        <v>30</v>
      </c>
      <c r="G8" s="3">
        <v>248</v>
      </c>
      <c r="H8" s="3">
        <v>2</v>
      </c>
      <c r="I8" s="2" t="str">
        <f t="shared" si="0"/>
        <v>주3회</v>
      </c>
      <c r="J8" s="6" t="str">
        <f t="shared" si="1"/>
        <v>4위</v>
      </c>
    </row>
    <row r="9" spans="2:10" x14ac:dyDescent="0.3">
      <c r="B9" s="5" t="s">
        <v>11</v>
      </c>
      <c r="C9" s="2" t="s">
        <v>19</v>
      </c>
      <c r="D9" s="2" t="s">
        <v>25</v>
      </c>
      <c r="E9" s="35">
        <v>214000</v>
      </c>
      <c r="F9" s="2" t="s">
        <v>30</v>
      </c>
      <c r="G9" s="3">
        <v>194</v>
      </c>
      <c r="H9" s="3">
        <v>3</v>
      </c>
      <c r="I9" s="2" t="str">
        <f t="shared" si="0"/>
        <v>주2회</v>
      </c>
      <c r="J9" s="6" t="str">
        <f t="shared" si="1"/>
        <v>6위</v>
      </c>
    </row>
    <row r="10" spans="2:10" x14ac:dyDescent="0.3">
      <c r="B10" s="5" t="s">
        <v>12</v>
      </c>
      <c r="C10" s="2" t="s">
        <v>20</v>
      </c>
      <c r="D10" s="2" t="s">
        <v>23</v>
      </c>
      <c r="E10" s="35">
        <v>189000</v>
      </c>
      <c r="F10" s="2" t="s">
        <v>31</v>
      </c>
      <c r="G10" s="3">
        <v>384</v>
      </c>
      <c r="H10" s="3">
        <v>3</v>
      </c>
      <c r="I10" s="2" t="str">
        <f t="shared" si="0"/>
        <v>주2회</v>
      </c>
      <c r="J10" s="6" t="str">
        <f t="shared" si="1"/>
        <v>1위</v>
      </c>
    </row>
    <row r="11" spans="2:10" x14ac:dyDescent="0.3">
      <c r="B11" s="5" t="s">
        <v>13</v>
      </c>
      <c r="C11" s="2" t="s">
        <v>21</v>
      </c>
      <c r="D11" s="2" t="s">
        <v>24</v>
      </c>
      <c r="E11" s="35">
        <v>153000</v>
      </c>
      <c r="F11" s="2" t="s">
        <v>32</v>
      </c>
      <c r="G11" s="3">
        <v>348</v>
      </c>
      <c r="H11" s="3">
        <v>2</v>
      </c>
      <c r="I11" s="2" t="str">
        <f t="shared" si="0"/>
        <v>주1회</v>
      </c>
      <c r="J11" s="6" t="str">
        <f t="shared" si="1"/>
        <v>2위</v>
      </c>
    </row>
    <row r="12" spans="2:10" ht="14.25" thickBot="1" x14ac:dyDescent="0.35">
      <c r="B12" s="17" t="s">
        <v>14</v>
      </c>
      <c r="C12" s="9" t="s">
        <v>22</v>
      </c>
      <c r="D12" s="9" t="s">
        <v>24</v>
      </c>
      <c r="E12" s="36">
        <v>80000</v>
      </c>
      <c r="F12" s="9" t="s">
        <v>28</v>
      </c>
      <c r="G12" s="18">
        <v>127</v>
      </c>
      <c r="H12" s="18">
        <v>2</v>
      </c>
      <c r="I12" s="9" t="str">
        <f t="shared" si="0"/>
        <v>주2회</v>
      </c>
      <c r="J12" s="11" t="str">
        <f t="shared" si="1"/>
        <v>7위</v>
      </c>
    </row>
    <row r="13" spans="2:10" x14ac:dyDescent="0.3">
      <c r="B13" s="12" t="s">
        <v>33</v>
      </c>
      <c r="C13" s="13"/>
      <c r="D13" s="13"/>
      <c r="E13" s="24">
        <f>COUNTIF(E5:E12,"&lt;=100000")/COUNTA(E5:E12)</f>
        <v>0.5</v>
      </c>
      <c r="F13" s="15"/>
      <c r="G13" s="13" t="s">
        <v>36</v>
      </c>
      <c r="H13" s="13"/>
      <c r="I13" s="13"/>
      <c r="J13" s="16">
        <f>MAX(G5:G12)</f>
        <v>384</v>
      </c>
    </row>
    <row r="14" spans="2:10" ht="14.25" thickBot="1" x14ac:dyDescent="0.35">
      <c r="B14" s="7" t="s">
        <v>34</v>
      </c>
      <c r="C14" s="8"/>
      <c r="D14" s="8"/>
      <c r="E14" s="9">
        <f>SUMIF(D4:D12,D6,G4:G12)</f>
        <v>724</v>
      </c>
      <c r="F14" s="10"/>
      <c r="G14" s="39" t="s">
        <v>1</v>
      </c>
      <c r="H14" s="9" t="s">
        <v>15</v>
      </c>
      <c r="I14" s="39" t="s">
        <v>26</v>
      </c>
      <c r="J14" s="11">
        <f>VLOOKUP(H14,C4:E12,3,FALSE)</f>
        <v>79000</v>
      </c>
    </row>
  </sheetData>
  <mergeCells count="4">
    <mergeCell ref="B13:D13"/>
    <mergeCell ref="B14:D14"/>
    <mergeCell ref="G13:I13"/>
    <mergeCell ref="F13:F14"/>
  </mergeCells>
  <phoneticPr fontId="2" type="noConversion"/>
  <conditionalFormatting sqref="B5:J12">
    <cfRule type="expression" dxfId="1" priority="1">
      <formula>$G5&gt;=300</formula>
    </cfRule>
  </conditionalFormatting>
  <dataValidations count="1">
    <dataValidation type="list" allowBlank="1" showInputMessage="1" showErrorMessage="1" sqref="H14" xr:uid="{681D3D6B-E690-4620-8642-13B5C47E8123}">
      <formula1>$C$5:$C$12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506EE-AFA1-40F8-99F5-DA3DEE79FCAD}">
  <dimension ref="B1:H21"/>
  <sheetViews>
    <sheetView tabSelected="1" workbookViewId="0">
      <selection activeCell="B11" sqref="B11:H11"/>
    </sheetView>
  </sheetViews>
  <sheetFormatPr defaultRowHeight="13.5" x14ac:dyDescent="0.3"/>
  <cols>
    <col min="1" max="1" width="1.625" style="1" customWidth="1"/>
    <col min="2" max="2" width="9.5" style="1" bestFit="1" customWidth="1"/>
    <col min="3" max="3" width="17.875" style="1" bestFit="1" customWidth="1"/>
    <col min="4" max="4" width="10.125" style="1" bestFit="1" customWidth="1"/>
    <col min="5" max="5" width="11.375" style="1" bestFit="1" customWidth="1"/>
    <col min="6" max="6" width="9" style="1"/>
    <col min="7" max="7" width="10.875" style="1" customWidth="1"/>
    <col min="8" max="8" width="11" style="1" bestFit="1" customWidth="1"/>
    <col min="9" max="16384" width="9" style="1"/>
  </cols>
  <sheetData>
    <row r="1" spans="2:8" ht="14.25" thickBot="1" x14ac:dyDescent="0.35"/>
    <row r="2" spans="2:8" ht="27.75" thickBot="1" x14ac:dyDescent="0.35">
      <c r="B2" s="21" t="s">
        <v>0</v>
      </c>
      <c r="C2" s="22" t="s">
        <v>1</v>
      </c>
      <c r="D2" s="22" t="s">
        <v>2</v>
      </c>
      <c r="E2" s="22" t="s">
        <v>26</v>
      </c>
      <c r="F2" s="22" t="s">
        <v>3</v>
      </c>
      <c r="G2" s="23" t="s">
        <v>4</v>
      </c>
      <c r="H2" s="23" t="s">
        <v>5</v>
      </c>
    </row>
    <row r="3" spans="2:8" x14ac:dyDescent="0.3">
      <c r="B3" s="19" t="s">
        <v>7</v>
      </c>
      <c r="C3" s="14" t="s">
        <v>15</v>
      </c>
      <c r="D3" s="14" t="s">
        <v>23</v>
      </c>
      <c r="E3" s="34">
        <v>79000</v>
      </c>
      <c r="F3" s="14" t="s">
        <v>27</v>
      </c>
      <c r="G3" s="20">
        <v>240.99999999999991</v>
      </c>
      <c r="H3" s="20">
        <v>3</v>
      </c>
    </row>
    <row r="4" spans="2:8" x14ac:dyDescent="0.3">
      <c r="B4" s="5" t="s">
        <v>8</v>
      </c>
      <c r="C4" s="2" t="s">
        <v>16</v>
      </c>
      <c r="D4" s="2" t="s">
        <v>24</v>
      </c>
      <c r="E4" s="35">
        <v>50000</v>
      </c>
      <c r="F4" s="2" t="s">
        <v>28</v>
      </c>
      <c r="G4" s="3">
        <v>249</v>
      </c>
      <c r="H4" s="3">
        <v>2</v>
      </c>
    </row>
    <row r="5" spans="2:8" x14ac:dyDescent="0.3">
      <c r="B5" s="5" t="s">
        <v>9</v>
      </c>
      <c r="C5" s="2" t="s">
        <v>17</v>
      </c>
      <c r="D5" s="2" t="s">
        <v>23</v>
      </c>
      <c r="E5" s="35">
        <v>90000</v>
      </c>
      <c r="F5" s="2" t="s">
        <v>29</v>
      </c>
      <c r="G5" s="3">
        <v>105</v>
      </c>
      <c r="H5" s="3">
        <v>1</v>
      </c>
    </row>
    <row r="6" spans="2:8" x14ac:dyDescent="0.3">
      <c r="B6" s="5" t="s">
        <v>10</v>
      </c>
      <c r="C6" s="2" t="s">
        <v>18</v>
      </c>
      <c r="D6" s="2" t="s">
        <v>25</v>
      </c>
      <c r="E6" s="35">
        <v>203000</v>
      </c>
      <c r="F6" s="2" t="s">
        <v>30</v>
      </c>
      <c r="G6" s="3">
        <v>248</v>
      </c>
      <c r="H6" s="3">
        <v>2</v>
      </c>
    </row>
    <row r="7" spans="2:8" x14ac:dyDescent="0.3">
      <c r="B7" s="5" t="s">
        <v>11</v>
      </c>
      <c r="C7" s="2" t="s">
        <v>19</v>
      </c>
      <c r="D7" s="2" t="s">
        <v>25</v>
      </c>
      <c r="E7" s="35">
        <v>214000</v>
      </c>
      <c r="F7" s="2" t="s">
        <v>30</v>
      </c>
      <c r="G7" s="3">
        <v>194</v>
      </c>
      <c r="H7" s="3">
        <v>3</v>
      </c>
    </row>
    <row r="8" spans="2:8" x14ac:dyDescent="0.3">
      <c r="B8" s="5" t="s">
        <v>12</v>
      </c>
      <c r="C8" s="2" t="s">
        <v>20</v>
      </c>
      <c r="D8" s="2" t="s">
        <v>23</v>
      </c>
      <c r="E8" s="35">
        <v>189000</v>
      </c>
      <c r="F8" s="2" t="s">
        <v>31</v>
      </c>
      <c r="G8" s="3">
        <v>384</v>
      </c>
      <c r="H8" s="3">
        <v>3</v>
      </c>
    </row>
    <row r="9" spans="2:8" x14ac:dyDescent="0.3">
      <c r="B9" s="5" t="s">
        <v>13</v>
      </c>
      <c r="C9" s="2" t="s">
        <v>21</v>
      </c>
      <c r="D9" s="2" t="s">
        <v>24</v>
      </c>
      <c r="E9" s="35">
        <v>153000</v>
      </c>
      <c r="F9" s="2" t="s">
        <v>32</v>
      </c>
      <c r="G9" s="3">
        <v>348</v>
      </c>
      <c r="H9" s="3">
        <v>2</v>
      </c>
    </row>
    <row r="10" spans="2:8" x14ac:dyDescent="0.3">
      <c r="B10" s="25" t="s">
        <v>14</v>
      </c>
      <c r="C10" s="26" t="s">
        <v>22</v>
      </c>
      <c r="D10" s="26" t="s">
        <v>24</v>
      </c>
      <c r="E10" s="37">
        <v>80000</v>
      </c>
      <c r="F10" s="26" t="s">
        <v>28</v>
      </c>
      <c r="G10" s="27">
        <v>127</v>
      </c>
      <c r="H10" s="27">
        <v>2</v>
      </c>
    </row>
    <row r="11" spans="2:8" x14ac:dyDescent="0.3">
      <c r="B11" s="4" t="s">
        <v>37</v>
      </c>
      <c r="C11" s="4"/>
      <c r="D11" s="4"/>
      <c r="E11" s="4"/>
      <c r="F11" s="4"/>
      <c r="G11" s="4"/>
      <c r="H11" s="38">
        <f>AVERAGE(G3:G10)</f>
        <v>237</v>
      </c>
    </row>
    <row r="12" spans="2:8" ht="14.25" thickBot="1" x14ac:dyDescent="0.35"/>
    <row r="13" spans="2:8" ht="14.25" thickBot="1" x14ac:dyDescent="0.35">
      <c r="B13" s="22" t="s">
        <v>2</v>
      </c>
      <c r="C13" s="22" t="s">
        <v>26</v>
      </c>
    </row>
    <row r="14" spans="2:8" x14ac:dyDescent="0.3">
      <c r="B14" s="1" t="s">
        <v>25</v>
      </c>
    </row>
    <row r="15" spans="2:8" x14ac:dyDescent="0.3">
      <c r="C15" s="1" t="s">
        <v>46</v>
      </c>
    </row>
    <row r="17" spans="2:5" ht="14.25" thickBot="1" x14ac:dyDescent="0.35"/>
    <row r="18" spans="2:5" ht="30" customHeight="1" thickBot="1" x14ac:dyDescent="0.35">
      <c r="B18" s="21" t="s">
        <v>0</v>
      </c>
      <c r="C18" s="22" t="s">
        <v>1</v>
      </c>
      <c r="D18" s="22" t="s">
        <v>26</v>
      </c>
      <c r="E18" s="23" t="s">
        <v>4</v>
      </c>
    </row>
    <row r="19" spans="2:5" x14ac:dyDescent="0.3">
      <c r="B19" s="5" t="s">
        <v>8</v>
      </c>
      <c r="C19" s="2" t="s">
        <v>16</v>
      </c>
      <c r="D19" s="35">
        <v>50000</v>
      </c>
      <c r="E19" s="3">
        <v>249</v>
      </c>
    </row>
    <row r="20" spans="2:5" x14ac:dyDescent="0.3">
      <c r="B20" s="5" t="s">
        <v>10</v>
      </c>
      <c r="C20" s="2" t="s">
        <v>18</v>
      </c>
      <c r="D20" s="35">
        <v>203000</v>
      </c>
      <c r="E20" s="3">
        <v>248</v>
      </c>
    </row>
    <row r="21" spans="2:5" x14ac:dyDescent="0.3">
      <c r="B21" s="5" t="s">
        <v>11</v>
      </c>
      <c r="C21" s="2" t="s">
        <v>19</v>
      </c>
      <c r="D21" s="35">
        <v>214000</v>
      </c>
      <c r="E21" s="3">
        <v>194</v>
      </c>
    </row>
  </sheetData>
  <mergeCells count="1">
    <mergeCell ref="B11:G11"/>
  </mergeCells>
  <phoneticPr fontId="2" type="noConversion"/>
  <conditionalFormatting sqref="B3:H10">
    <cfRule type="expression" dxfId="0" priority="1">
      <formula>$G3&gt;=300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5FBDC-28A8-4BE0-8ED5-8015E917C814}">
  <dimension ref="B1:H18"/>
  <sheetViews>
    <sheetView workbookViewId="0">
      <selection activeCell="C41" sqref="C41"/>
    </sheetView>
  </sheetViews>
  <sheetFormatPr defaultRowHeight="13.5" x14ac:dyDescent="0.3"/>
  <cols>
    <col min="1" max="1" width="1.625" style="1" customWidth="1"/>
    <col min="2" max="2" width="9.5" style="1" bestFit="1" customWidth="1"/>
    <col min="3" max="3" width="17.875" style="1" bestFit="1" customWidth="1"/>
    <col min="4" max="4" width="15" style="1" bestFit="1" customWidth="1"/>
    <col min="5" max="5" width="10.125" style="1" bestFit="1" customWidth="1"/>
    <col min="6" max="6" width="9" style="1"/>
    <col min="7" max="7" width="9.25" style="1" bestFit="1" customWidth="1"/>
    <col min="8" max="8" width="11" style="1" bestFit="1" customWidth="1"/>
    <col min="9" max="16384" width="9" style="1"/>
  </cols>
  <sheetData>
    <row r="1" spans="2:8" ht="14.25" thickBot="1" x14ac:dyDescent="0.35"/>
    <row r="2" spans="2:8" ht="27.75" customHeight="1" thickBot="1" x14ac:dyDescent="0.35">
      <c r="B2" s="21" t="s">
        <v>0</v>
      </c>
      <c r="C2" s="22" t="s">
        <v>1</v>
      </c>
      <c r="D2" s="22" t="s">
        <v>2</v>
      </c>
      <c r="E2" s="22" t="s">
        <v>26</v>
      </c>
      <c r="F2" s="22" t="s">
        <v>3</v>
      </c>
      <c r="G2" s="23" t="s">
        <v>4</v>
      </c>
      <c r="H2" s="23" t="s">
        <v>5</v>
      </c>
    </row>
    <row r="3" spans="2:8" x14ac:dyDescent="0.3">
      <c r="B3" s="19" t="s">
        <v>7</v>
      </c>
      <c r="C3" s="14" t="s">
        <v>15</v>
      </c>
      <c r="D3" s="14" t="s">
        <v>23</v>
      </c>
      <c r="E3" s="34">
        <v>79000</v>
      </c>
      <c r="F3" s="14" t="s">
        <v>27</v>
      </c>
      <c r="G3" s="14">
        <v>215</v>
      </c>
      <c r="H3" s="14">
        <v>3</v>
      </c>
    </row>
    <row r="4" spans="2:8" x14ac:dyDescent="0.3">
      <c r="B4" s="5" t="s">
        <v>9</v>
      </c>
      <c r="C4" s="2" t="s">
        <v>17</v>
      </c>
      <c r="D4" s="2" t="s">
        <v>23</v>
      </c>
      <c r="E4" s="35">
        <v>90000</v>
      </c>
      <c r="F4" s="2" t="s">
        <v>29</v>
      </c>
      <c r="G4" s="2">
        <v>105</v>
      </c>
      <c r="H4" s="2">
        <v>1</v>
      </c>
    </row>
    <row r="5" spans="2:8" x14ac:dyDescent="0.3">
      <c r="B5" s="5" t="s">
        <v>12</v>
      </c>
      <c r="C5" s="2" t="s">
        <v>20</v>
      </c>
      <c r="D5" s="2" t="s">
        <v>23</v>
      </c>
      <c r="E5" s="35">
        <v>189000</v>
      </c>
      <c r="F5" s="2" t="s">
        <v>31</v>
      </c>
      <c r="G5" s="2">
        <v>384</v>
      </c>
      <c r="H5" s="2">
        <v>3</v>
      </c>
    </row>
    <row r="6" spans="2:8" x14ac:dyDescent="0.3">
      <c r="B6" s="5"/>
      <c r="C6" s="2"/>
      <c r="D6" s="28" t="s">
        <v>42</v>
      </c>
      <c r="E6" s="35"/>
      <c r="F6" s="2"/>
      <c r="G6" s="32">
        <f>SUBTOTAL(1,G3:G5)</f>
        <v>234.66666666666666</v>
      </c>
      <c r="H6" s="2"/>
    </row>
    <row r="7" spans="2:8" x14ac:dyDescent="0.3">
      <c r="B7" s="5"/>
      <c r="C7" s="2">
        <f>SUBTOTAL(3,C3:C5)</f>
        <v>3</v>
      </c>
      <c r="D7" s="28" t="s">
        <v>38</v>
      </c>
      <c r="E7" s="35"/>
      <c r="F7" s="2"/>
      <c r="G7" s="2"/>
      <c r="H7" s="2"/>
    </row>
    <row r="8" spans="2:8" x14ac:dyDescent="0.3">
      <c r="B8" s="5" t="s">
        <v>10</v>
      </c>
      <c r="C8" s="2" t="s">
        <v>18</v>
      </c>
      <c r="D8" s="2" t="s">
        <v>25</v>
      </c>
      <c r="E8" s="35">
        <v>203000</v>
      </c>
      <c r="F8" s="2" t="s">
        <v>30</v>
      </c>
      <c r="G8" s="2">
        <v>248</v>
      </c>
      <c r="H8" s="2">
        <v>2</v>
      </c>
    </row>
    <row r="9" spans="2:8" x14ac:dyDescent="0.3">
      <c r="B9" s="5" t="s">
        <v>11</v>
      </c>
      <c r="C9" s="2" t="s">
        <v>19</v>
      </c>
      <c r="D9" s="2" t="s">
        <v>25</v>
      </c>
      <c r="E9" s="35">
        <v>214000</v>
      </c>
      <c r="F9" s="2" t="s">
        <v>30</v>
      </c>
      <c r="G9" s="2">
        <v>194</v>
      </c>
      <c r="H9" s="2">
        <v>3</v>
      </c>
    </row>
    <row r="10" spans="2:8" x14ac:dyDescent="0.3">
      <c r="B10" s="5"/>
      <c r="C10" s="2"/>
      <c r="D10" s="28" t="s">
        <v>43</v>
      </c>
      <c r="E10" s="35"/>
      <c r="F10" s="2"/>
      <c r="G10" s="2">
        <f>SUBTOTAL(1,G8:G9)</f>
        <v>221</v>
      </c>
      <c r="H10" s="2"/>
    </row>
    <row r="11" spans="2:8" x14ac:dyDescent="0.3">
      <c r="B11" s="5"/>
      <c r="C11" s="2">
        <f>SUBTOTAL(3,C8:C9)</f>
        <v>2</v>
      </c>
      <c r="D11" s="28" t="s">
        <v>40</v>
      </c>
      <c r="E11" s="35"/>
      <c r="F11" s="2"/>
      <c r="G11" s="2"/>
      <c r="H11" s="2"/>
    </row>
    <row r="12" spans="2:8" x14ac:dyDescent="0.3">
      <c r="B12" s="5" t="s">
        <v>8</v>
      </c>
      <c r="C12" s="2" t="s">
        <v>16</v>
      </c>
      <c r="D12" s="2" t="s">
        <v>24</v>
      </c>
      <c r="E12" s="35">
        <v>50000</v>
      </c>
      <c r="F12" s="2" t="s">
        <v>28</v>
      </c>
      <c r="G12" s="2">
        <v>249</v>
      </c>
      <c r="H12" s="2">
        <v>2</v>
      </c>
    </row>
    <row r="13" spans="2:8" x14ac:dyDescent="0.3">
      <c r="B13" s="5" t="s">
        <v>13</v>
      </c>
      <c r="C13" s="2" t="s">
        <v>21</v>
      </c>
      <c r="D13" s="2" t="s">
        <v>24</v>
      </c>
      <c r="E13" s="35">
        <v>153000</v>
      </c>
      <c r="F13" s="2" t="s">
        <v>32</v>
      </c>
      <c r="G13" s="2">
        <v>348</v>
      </c>
      <c r="H13" s="2">
        <v>2</v>
      </c>
    </row>
    <row r="14" spans="2:8" ht="14.25" thickBot="1" x14ac:dyDescent="0.35">
      <c r="B14" s="17" t="s">
        <v>14</v>
      </c>
      <c r="C14" s="9" t="s">
        <v>22</v>
      </c>
      <c r="D14" s="9" t="s">
        <v>24</v>
      </c>
      <c r="E14" s="36">
        <v>80000</v>
      </c>
      <c r="F14" s="9" t="s">
        <v>28</v>
      </c>
      <c r="G14" s="9">
        <v>127</v>
      </c>
      <c r="H14" s="9">
        <v>2</v>
      </c>
    </row>
    <row r="15" spans="2:8" x14ac:dyDescent="0.3">
      <c r="B15" s="29"/>
      <c r="C15" s="29"/>
      <c r="D15" s="31" t="s">
        <v>44</v>
      </c>
      <c r="E15" s="30"/>
      <c r="F15" s="29"/>
      <c r="G15" s="33">
        <f>SUBTOTAL(1,G12:G14)</f>
        <v>241.33333333333334</v>
      </c>
      <c r="H15" s="29"/>
    </row>
    <row r="16" spans="2:8" x14ac:dyDescent="0.3">
      <c r="B16" s="29"/>
      <c r="C16" s="29">
        <f>SUBTOTAL(3,C12:C14)</f>
        <v>3</v>
      </c>
      <c r="D16" s="31" t="s">
        <v>39</v>
      </c>
      <c r="E16" s="30"/>
      <c r="F16" s="29"/>
      <c r="G16" s="29"/>
      <c r="H16" s="29"/>
    </row>
    <row r="17" spans="2:8" x14ac:dyDescent="0.3">
      <c r="B17" s="29"/>
      <c r="C17" s="29"/>
      <c r="D17" s="31" t="s">
        <v>45</v>
      </c>
      <c r="E17" s="30"/>
      <c r="F17" s="29"/>
      <c r="G17" s="33">
        <f>SUBTOTAL(1,G3:G14)</f>
        <v>233.75</v>
      </c>
      <c r="H17" s="29"/>
    </row>
    <row r="18" spans="2:8" x14ac:dyDescent="0.3">
      <c r="B18" s="29"/>
      <c r="C18" s="29">
        <f>SUBTOTAL(3,C3:C14)</f>
        <v>8</v>
      </c>
      <c r="D18" s="31" t="s">
        <v>41</v>
      </c>
      <c r="E18" s="30"/>
      <c r="F18" s="29"/>
      <c r="G18" s="29"/>
      <c r="H18" s="29"/>
    </row>
  </sheetData>
  <sortState xmlns:xlrd2="http://schemas.microsoft.com/office/spreadsheetml/2017/richdata2" ref="B3:H14">
    <sortCondition ref="D3:D14"/>
  </sortState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구분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2025-02-06T02:10:23Z</dcterms:created>
  <dcterms:modified xsi:type="dcterms:W3CDTF">2025-02-06T04:46:39Z</dcterms:modified>
</cp:coreProperties>
</file>