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kdb\OneDrive\Desktop\2급\시나공 기출문제집2급\01 시험장따라하기\"/>
    </mc:Choice>
  </mc:AlternateContent>
  <xr:revisionPtr revIDLastSave="0" documentId="13_ncr:1_{277571BD-8BFA-4818-B338-E06F5DD62B11}" xr6:coauthVersionLast="47" xr6:coauthVersionMax="47" xr10:uidLastSave="{00000000-0000-0000-0000-000000000000}"/>
  <bookViews>
    <workbookView xWindow="-98" yWindow="-98" windowWidth="21795" windowHeight="12975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cn.WorksheetConnection_분석작업2A3H13" hidden="1">'분석작업-2'!$A$3:$H$13</definedName>
    <definedName name="_xleta.IF" hidden="1" xlm="1">#NAME?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36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2!$A$3:$H$13"/>
        </x15:modelTables>
        <x15:extLst>
          <ext xmlns:x16="http://schemas.microsoft.com/office/spreadsheetml/2014/11/main" uri="{9835A34E-60A6-4A7C-AAB8-D5F71C897F49}">
            <x16:modelTimeGroupings>
              <x16:modelTimeGrouping tableName="범위" columnName="가입일" columnId="가입일">
                <x16:calculatedTimeColumn columnName="가입일(월 인덱스)" columnId="가입일(월 인덱스)" contentType="monthsindex" isSelected="1"/>
                <x16:calculatedTimeColumn columnName="가입일(월)" columnId="가입일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D28" i="5"/>
  <c r="D23" i="5"/>
  <c r="D18" i="5"/>
  <c r="D30" i="5" s="1"/>
  <c r="D13" i="5"/>
  <c r="D8" i="5"/>
  <c r="F32" i="4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F4" i="8"/>
  <c r="F5" i="8"/>
  <c r="F6" i="8"/>
  <c r="F7" i="8"/>
  <c r="F8" i="8"/>
  <c r="F9" i="8"/>
  <c r="F24" i="5"/>
  <c r="G24" i="5" s="1"/>
  <c r="F4" i="5"/>
  <c r="G4" i="5" s="1"/>
  <c r="G7" i="5" s="1"/>
  <c r="F14" i="5"/>
  <c r="G14" i="5"/>
  <c r="G17" i="5" s="1"/>
  <c r="F9" i="5"/>
  <c r="G9" i="5" s="1"/>
  <c r="G12" i="5" s="1"/>
  <c r="F5" i="5"/>
  <c r="G5" i="5" s="1"/>
  <c r="F19" i="5"/>
  <c r="G19" i="5" s="1"/>
  <c r="G22" i="5" s="1"/>
  <c r="F25" i="5"/>
  <c r="G25" i="5"/>
  <c r="F10" i="5"/>
  <c r="G10" i="5" s="1"/>
  <c r="F15" i="5"/>
  <c r="G15" i="5" s="1"/>
  <c r="F20" i="5"/>
  <c r="G20" i="5" s="1"/>
  <c r="F11" i="5"/>
  <c r="G11" i="5" s="1"/>
  <c r="F16" i="5"/>
  <c r="G16" i="5"/>
  <c r="F6" i="5"/>
  <c r="G6" i="5" s="1"/>
  <c r="F26" i="5"/>
  <c r="G26" i="5"/>
  <c r="G27" i="5" s="1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2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김다래</author>
  </authors>
  <commentList>
    <comment ref="H8" authorId="0" shapeId="0" xr:uid="{0E8CCA74-5E05-4AE4-8B4E-B230A41E6304}">
      <text>
        <r>
          <rPr>
            <b/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3A2C64-78B9-41A7-9C99-8A3CC6D81D30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E715045-3AB1-4D9E-9E00-7DA45B70E809}" name="WorksheetConnection_분석작업-2!$A$3:$H$13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2A3H13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범위].[고객코드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<sst xmlns="http://schemas.openxmlformats.org/spreadsheetml/2006/main" count="427" uniqueCount="306">
  <si>
    <t>지역별 제품구매 내역</t>
  </si>
  <si>
    <t>지역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</si>
  <si>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</si>
  <si>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</si>
  <si>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</si>
  <si>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</si>
  <si>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</si>
  <si>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</si>
  <si>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</si>
  <si>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</si>
  <si>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</si>
  <si>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</si>
  <si>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</si>
  <si>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</si>
  <si>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</si>
  <si>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</si>
  <si>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</si>
  <si>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</si>
  <si>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</si>
  <si>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</si>
  <si>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</si>
  <si>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</si>
  <si>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</si>
  <si>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</si>
  <si>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</si>
  <si>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</si>
  <si>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</si>
  <si>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</si>
  <si>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</si>
  <si>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</si>
  <si>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</si>
  <si>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</si>
  <si>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</si>
  <si>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</si>
  <si>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</si>
  <si>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</si>
  <si>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</si>
  <si>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</si>
  <si>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</si>
  <si>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</si>
  <si>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</si>
  <si>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</si>
  <si>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</si>
  <si>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</si>
  <si>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</si>
  <si>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</si>
  <si>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</si>
  <si>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</si>
  <si>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</si>
  <si>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</si>
  <si>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</si>
  <si>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</si>
  <si>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</si>
  <si>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</si>
  <si>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</si>
  <si>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</si>
  <si>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</si>
  <si>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</si>
  <si>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</si>
  <si>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</si>
  <si>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</si>
  <si>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</si>
  <si>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</si>
  <si>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</si>
  <si>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</si>
  <si>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</si>
  <si>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</si>
  <si>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</si>
  <si>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</si>
  <si>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</si>
  <si>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</si>
  <si>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</si>
  <si>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</si>
  <si>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</si>
  <si>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</si>
  <si>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</si>
  <si>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</si>
  <si>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</si>
  <si>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</si>
  <si>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</si>
  <si>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</si>
  <si>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</si>
  <si>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</si>
  <si>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</si>
  <si>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</si>
  <si>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</si>
  <si>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</si>
  <si>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</si>
  <si>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</si>
  <si>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</si>
  <si>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</si>
  <si>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</si>
  <si>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</si>
  <si>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</si>
  <si>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</si>
  <si>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</si>
  <si>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</si>
  <si>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</si>
  <si>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</si>
  <si>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</si>
  <si>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</si>
  <si>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</si>
  <si>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</si>
  <si>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</si>
  <si>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</si>
  <si>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</si>
  <si>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</si>
  <si>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</si>
  <si>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</si>
  <si>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</si>
  <si>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</si>
  <si>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</si>
  <si>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</si>
  <si>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</si>
  <si>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</si>
  <si>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</si>
  <si>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</si>
  <si>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</si>
  <si>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</si>
  <si>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</si>
  <si>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</si>
  <si>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</si>
  <si>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</si>
  <si>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</si>
  <si>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</si>
  <si>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</si>
  <si>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</si>
  <si>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</si>
  <si>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</si>
  <si>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</si>
  <si>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</si>
  <si>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</si>
  <si>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</si>
  <si>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</si>
  <si>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</si>
  <si>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</si>
  <si>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</si>
  <si>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</si>
  <si>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</si>
  <si>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</si>
  <si>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</si>
  <si>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</si>
  <si>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</si>
  <si>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</si>
  <si>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</si>
  <si>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</si>
  <si>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</si>
  <si>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</si>
  <si>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</si>
  <si>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</si>
  <si>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</si>
  <si>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</si>
  <si>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</si>
  <si>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</si>
  <si>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</si>
  <si>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</si>
  <si>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</si>
  <si>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</si>
  <si>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</si>
  <si>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</si>
  <si>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</si>
  <si>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</si>
  <si>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</si>
  <si>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</si>
  <si>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</si>
  <si>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</si>
  <si>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</si>
  <si>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</si>
  <si>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</si>
  <si>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</si>
  <si>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</si>
  <si>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</si>
  <si>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</si>
  <si>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</si>
  <si>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</si>
  <si>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</si>
  <si>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</si>
  <si>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</si>
  <si>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</si>
  <si>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</si>
  <si>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</si>
  <si>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</si>
  <si>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</si>
  <si>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</si>
  <si>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</si>
  <si>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</si>
  <si>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</si>
  <si>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</si>
  <si>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</si>
  <si>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</si>
  <si>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</si>
  <si>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</si>
  <si>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</si>
  <si>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</si>
  <si>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</si>
  <si>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</si>
  <si>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</si>
  <si>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</si>
  <si>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</si>
  <si>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</si>
  <si>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</si>
  <si>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</si>
  <si>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</si>
  <si>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</si>
  <si>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</si>
  <si>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</si>
  <si>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</si>
  <si>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</si>
  <si>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</si>
  <si>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</si>
  <si>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</si>
  <si>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</si>
  <si>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</si>
  <si>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</si>
  <si>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</si>
  <si>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</si>
  <si>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</si>
  <si>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</si>
  <si>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</si>
  <si>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</si>
  <si>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</si>
  <si>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</si>
  <si>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</si>
  <si>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</si>
  <si>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</si>
  <si>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</si>
  <si>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</si>
  <si>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</si>
  <si>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</si>
  <si>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</si>
  <si>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</si>
  <si>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</si>
  <si>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</si>
  <si>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</si>
  <si>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</si>
  <si>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</si>
  <si>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</si>
  <si>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</si>
  <si>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</si>
  <si>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</si>
  <si>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</si>
  <si>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</si>
  <si>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</si>
  <si>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</si>
  <si>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</si>
  <si>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</si>
  <si>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</si>
  <si>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</si>
  <si>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</si>
  <si>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</si>
  <si>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</si>
  <si>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</si>
  <si>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</si>
  <si>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</si>
  <si>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서울</t>
    <phoneticPr fontId="1" type="noConversion"/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</si>
  <si>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</si>
  <si>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</si>
  <si>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</si>
  <si>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</si>
  <si>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</si>
  <si>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</si>
  <si>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</si>
  <si>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</si>
  <si>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</si>
  <si>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</si>
  <si>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</si>
  <si>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</si>
  <si>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</si>
  <si>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Mouse</t>
    <phoneticPr fontId="1" type="noConversion"/>
  </si>
  <si>
    <t>Speaker</t>
    <phoneticPr fontId="1" type="noConversion"/>
  </si>
  <si>
    <t>Scanner</t>
    <phoneticPr fontId="1" type="noConversion"/>
  </si>
  <si>
    <t>Keyboard</t>
    <phoneticPr fontId="1" type="noConversion"/>
  </si>
  <si>
    <t>Printer</t>
    <phoneticPr fontId="1" type="noConversion"/>
  </si>
  <si>
    <t>Mainboard</t>
    <phoneticPr fontId="1" type="noConversion"/>
  </si>
  <si>
    <t>Sound Card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</si>
  <si>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</si>
  <si>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</si>
  <si>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</si>
  <si>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</si>
  <si>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</si>
  <si>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</si>
  <si>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직위</t>
    <phoneticPr fontId="1" type="noConversion"/>
  </si>
  <si>
    <t>대리</t>
    <phoneticPr fontId="1" type="noConversion"/>
  </si>
  <si>
    <t>&gt;=2600000</t>
    <phoneticPr fontId="1" type="noConversion"/>
  </si>
  <si>
    <t>수령액</t>
    <phoneticPr fontId="1" type="noConversion"/>
  </si>
  <si>
    <t>경제/경영 최대</t>
  </si>
  <si>
    <t>취미/실용 최대</t>
  </si>
  <si>
    <t>수험서 최대</t>
  </si>
  <si>
    <t>인문/교양 최대</t>
  </si>
  <si>
    <t>소설 최대</t>
  </si>
  <si>
    <t>전체 최대값</t>
  </si>
  <si>
    <t>전체 평균</t>
  </si>
  <si>
    <t>경제/경영 평균</t>
  </si>
  <si>
    <t>취미/실용 평균</t>
  </si>
  <si>
    <t>수험서 평균</t>
  </si>
  <si>
    <t>인문/교양 평균</t>
  </si>
  <si>
    <t>소설 평균</t>
  </si>
  <si>
    <t>자동차 렌트 현황</t>
    <phoneticPr fontId="1" type="noConversion"/>
  </si>
  <si>
    <t>All</t>
  </si>
  <si>
    <t>행 레이블</t>
  </si>
  <si>
    <t>총합계</t>
  </si>
  <si>
    <t>열 레이블</t>
  </si>
  <si>
    <t>02월</t>
  </si>
  <si>
    <t>03월</t>
  </si>
  <si>
    <t>평균: 결제금액</t>
  </si>
  <si>
    <t>평균: 기본료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</si>
</sst>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79" fontId="0" fillId="0" borderId="10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DE-4B67-A1D5-D4692BFA95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/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12E0E23-7A2E-542F-8D9D-A8C51AC2C521}"/>
            </a:ext>
          </a:extLst>
        </xdr:cNvPr>
        <xdr:cNvSpPr/>
      </xdr:nvSpPr>
      <xdr:spPr>
        <a:xfrm>
          <a:off x="5486400" y="1119188"/>
          <a:ext cx="1371600" cy="4286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김다래" refreshedDate="46067.83997951389" backgroundQuery="1" createdVersion="8" refreshedVersion="8" minRefreshableVersion="3" recordCount="0" supportSubquery="1" supportAdvancedDrill="1" xr:uid="{45D242B8-9AD9-45EA-8A9E-9150F137BE4C}">
  <cacheSource type="external" connectionId="1"/>
  <cacheFields count="6">
    <cacheField name="[범위].[고객코드].[고객코드]" caption="고객코드" numFmtId="0" level="1">
      <sharedItems containsSemiMixedTypes="0" containsNonDate="0" containsString="0"/>
    </cacheField>
    <cacheField name="[범위].[요금제].[요금제]" caption="요금제" numFmtId="0" hierarchy="2" level="1">
      <sharedItems count="4">
        <s v="기본"/>
        <s v="무제한"/>
        <s v="비즈니스"/>
        <s v="알뜰"/>
      </sharedItems>
    </cacheField>
    <cacheField name="[범위].[가입일].[가입일]" caption="가입일" numFmtId="0" hierarchy="1" level="1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</cacheField>
    <cacheField name="[범위].[가입일(월)].[가입일(월)]" caption="가입일(월)" numFmtId="0" hierarchy="8" level="1">
      <sharedItems count="2">
        <s v="02월"/>
        <s v="03월"/>
      </sharedItems>
    </cacheField>
    <cacheField name="[Measures].[평균: 결제금액]" caption="평균: 결제금액" numFmtId="0" hierarchy="14" level="32767"/>
    <cacheField name="[Measures].[평균: 기본료]" caption="평균: 기본료" numFmtId="0" hierarchy="15" level="32767"/>
  </cacheFields>
  <cacheHierarchies count="16">
    <cacheHierarchy uniqueName="[범위].[고객코드]" caption="고객코드" attribute="1" defaultMemberUniqueName="[범위].[고객코드].[All]" allUniqueName="[범위].[고객코드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가입일]" caption="가입일" attribute="1" time="1" defaultMemberUniqueName="[범위].[가입일].[All]" allUniqueName="[범위].[가입일].[All]" dimensionUniqueName="[범위]" displayFolder="" count="2" memberValueDatatype="7" unbalanced="0">
      <fieldsUsage count="2">
        <fieldUsage x="-1"/>
        <fieldUsage x="2"/>
      </fieldsUsage>
    </cacheHierarchy>
    <cacheHierarchy uniqueName="[범위].[요금제]" caption="요금제" attribute="1" defaultMemberUniqueName="[범위].[요금제].[All]" allUniqueName="[범위].[요금제].[All]" dimensionUniqueName="[범위]" displayFolder="" count="2" memberValueDatatype="130" unbalanced="0">
      <fieldsUsage count="2">
        <fieldUsage x="-1"/>
        <fieldUsage x="1"/>
      </fieldsUsage>
    </cacheHierarchy>
    <cacheHierarchy uniqueName="[범위].[기본료]" caption="기본료" attribute="1" defaultMemberUniqueName="[범위].[기본료].[All]" allUniqueName="[범위].[기본료].[All]" dimensionUniqueName="[범위]" displayFolder="" count="0" memberValueDatatype="20" unbalanced="0"/>
    <cacheHierarchy uniqueName="[범위].[요금할인]" caption="요금할인" attribute="1" defaultMemberUniqueName="[범위].[요금할인].[All]" allUniqueName="[범위].[요금할인].[All]" dimensionUniqueName="[범위]" displayFolder="" count="0" memberValueDatatype="20" unbalanced="0"/>
    <cacheHierarchy uniqueName="[범위].[부가가치세]" caption="부가가치세" attribute="1" defaultMemberUniqueName="[범위].[부가가치세].[All]" allUniqueName="[범위].[부가가치세].[All]" dimensionUniqueName="[범위]" displayFolder="" count="0" memberValueDatatype="20" unbalanced="0"/>
    <cacheHierarchy uniqueName="[범위].[단말기할부금]" caption="단말기할부금" attribute="1" defaultMemberUniqueName="[범위].[단말기할부금].[All]" allUniqueName="[범위].[단말기할부금].[All]" dimensionUniqueName="[범위]" displayFolder="" count="0" memberValueDatatype="20" unbalanced="0"/>
    <cacheHierarchy uniqueName="[범위].[결제금액]" caption="결제금액" attribute="1" defaultMemberUniqueName="[범위].[결제금액].[All]" allUniqueName="[범위].[결제금액].[All]" dimensionUniqueName="[범위]" displayFolder="" count="0" memberValueDatatype="20" unbalanced="0"/>
    <cacheHierarchy uniqueName="[범위].[가입일(월)]" caption="가입일(월)" attribute="1" defaultMemberUniqueName="[범위].[가입일(월)].[All]" allUniqueName="[범위].[가입일(월)].[All]" dimensionUniqueName="[범위]" displayFolder="" count="2" memberValueDatatype="130" unbalanced="0">
      <fieldsUsage count="2">
        <fieldUsage x="-1"/>
        <fieldUsage x="3"/>
      </fieldsUsage>
    </cacheHierarchy>
    <cacheHierarchy uniqueName="[범위].[가입일(월 인덱스)]" caption="가입일(월 인덱스)" attribute="1" defaultMemberUniqueName="[범위].[가입일(월 인덱스)].[All]" allUniqueName="[범위].[가입일(월 인덱스)].[All]" dimensionUniqueName="[범위]" displayFolder="" count="0" memberValueDatatype="20" unbalanced="0" hidden="1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기본료]" caption="합계: 기본료" measure="1" displayFolder="" measureGroup="범위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결제금액]" caption="합계: 결제금액" measure="1" displayFolder="" measureGroup="범위" count="0" hidden="1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평균: 결제금액]" caption="평균: 결제금액" measure="1" displayFolder="" measureGroup="범위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평균: 기본료]" caption="평균: 기본료" measure="1" displayFolder="" measureGroup="범위" count="0" oneField="1" hidden="1">
      <fieldsUsage count="1">
        <fieldUsage x="5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37477F-FBCC-4956-8EDC-551CD9CE2F7A}" name="피벗 테이블1" cacheId="3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6" firstHeaderRow="1" firstDataRow="4" firstDataCol="1" rowPageCount="1" colPageCount="1"/>
  <pivotFields count="6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axis="axisCol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Col" allDrilled="1" subtotalTop="0" showAll="0" dataSourceSort="1" defaultSubtotal="0">
      <items count="2">
        <item x="0" e="0"/>
        <item x="1" e="0"/>
      </items>
    </pivotField>
    <pivotField dataField="1" subtotalTop="0" showAll="0" defaultSubtotal="0"/>
    <pivotField dataField="1" subtotalTop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3">
    <field x="3"/>
    <field x="2"/>
    <field x="-2"/>
  </colFields>
  <colItems count="4">
    <i>
      <x/>
      <x v="1048832"/>
      <x/>
    </i>
    <i r="2" i="1">
      <x v="1"/>
    </i>
    <i>
      <x v="1"/>
      <x v="1048832"/>
      <x/>
    </i>
    <i r="2" i="1">
      <x v="1"/>
    </i>
  </colItems>
  <pageFields count="1">
    <pageField fld="0" hier="0" name="[범위].[고객코드].[All]" cap="All"/>
  </pageFields>
  <dataFields count="2">
    <dataField name="평균: 기본료" fld="5" subtotal="average" baseField="1" baseItem="0" numFmtId="178"/>
    <dataField name="평균: 결제금액" fld="4" subtotal="average" baseField="1" baseItem="0" numFmtId="178"/>
  </dataFields>
  <pivotHierarchies count="1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결제금액"/>
    <pivotHierarchy dragToData="1" caption="평균: 기본료"/>
  </pivotHierarchies>
  <pivotTableStyleInfo name="PivotStyleLight16" showRowHeaders="1" showColHeaders="1" showRowStripes="0" showColStripes="0" showLastColumn="1"/>
  <rowHierarchiesUsage count="1">
    <rowHierarchyUsage hierarchyUsage="2"/>
  </rowHierarchiesUsage>
  <colHierarchiesUsage count="3">
    <colHierarchyUsage hierarchyUsage="8"/>
    <colHierarchyUsage hierarchyUsage="1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2!$A$3:$H$13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2" sqref="A2"/>
    </sheetView>
  </sheetViews>
  <sheetFormatPr defaultRowHeight="16.899999999999999" x14ac:dyDescent="0.6"/>
  <cols>
    <col min="2" max="2" width="11.0625" bestFit="1" customWidth="1"/>
    <col min="3" max="3" width="11.75" bestFit="1" customWidth="1"/>
    <col min="5" max="5" width="9.3125" bestFit="1" customWidth="1"/>
  </cols>
  <sheetData>
    <row r="1" spans="1:6" x14ac:dyDescent="0.6">
      <c r="A1" t="s">
        <v>0</v>
      </c>
    </row>
    <row r="3" spans="1:6" x14ac:dyDescent="0.6">
      <c r="A3" s="1" t="s">
        <v>255</v>
      </c>
      <c r="B3" s="1" t="s">
        <v>256</v>
      </c>
      <c r="C3" s="1" t="s">
        <v>257</v>
      </c>
      <c r="D3" s="1" t="s">
        <v>258</v>
      </c>
      <c r="E3" s="1" t="s">
        <v>259</v>
      </c>
      <c r="F3" s="1" t="s">
        <v>260</v>
      </c>
    </row>
    <row r="4" spans="1:6" x14ac:dyDescent="0.6">
      <c r="A4" s="1" t="s">
        <v>254</v>
      </c>
      <c r="B4" s="2">
        <v>45942</v>
      </c>
      <c r="C4" s="1" t="s">
        <v>274</v>
      </c>
      <c r="D4" s="1" t="s">
        <v>261</v>
      </c>
      <c r="E4" s="3">
        <v>148000</v>
      </c>
      <c r="F4" s="1">
        <v>250</v>
      </c>
    </row>
    <row r="5" spans="1:6" x14ac:dyDescent="0.6">
      <c r="A5" s="1" t="s">
        <v>275</v>
      </c>
      <c r="B5" s="2">
        <v>45942</v>
      </c>
      <c r="C5" s="1" t="s">
        <v>273</v>
      </c>
      <c r="D5" s="1" t="s">
        <v>262</v>
      </c>
      <c r="E5" s="3">
        <v>110000</v>
      </c>
      <c r="F5" s="1">
        <v>300</v>
      </c>
    </row>
    <row r="6" spans="1:6" x14ac:dyDescent="0.6">
      <c r="A6" s="1" t="s">
        <v>276</v>
      </c>
      <c r="B6" s="2">
        <v>45943</v>
      </c>
      <c r="C6" s="1" t="s">
        <v>272</v>
      </c>
      <c r="D6" s="1" t="s">
        <v>263</v>
      </c>
      <c r="E6" s="3">
        <v>250000</v>
      </c>
      <c r="F6" s="1">
        <v>200</v>
      </c>
    </row>
    <row r="7" spans="1:6" x14ac:dyDescent="0.6">
      <c r="A7" s="1" t="s">
        <v>277</v>
      </c>
      <c r="B7" s="2">
        <v>45943</v>
      </c>
      <c r="C7" s="1" t="s">
        <v>271</v>
      </c>
      <c r="D7" s="1" t="s">
        <v>264</v>
      </c>
      <c r="E7" s="3">
        <v>80000</v>
      </c>
      <c r="F7" s="1">
        <v>500</v>
      </c>
    </row>
    <row r="8" spans="1:6" x14ac:dyDescent="0.6">
      <c r="A8" s="1" t="s">
        <v>278</v>
      </c>
      <c r="B8" s="2">
        <v>45944</v>
      </c>
      <c r="C8" s="1" t="s">
        <v>270</v>
      </c>
      <c r="D8" s="1" t="s">
        <v>265</v>
      </c>
      <c r="E8" s="3">
        <v>270000</v>
      </c>
      <c r="F8" s="1">
        <v>100</v>
      </c>
    </row>
    <row r="9" spans="1:6" x14ac:dyDescent="0.6">
      <c r="A9" s="1" t="s">
        <v>279</v>
      </c>
      <c r="B9" s="2">
        <v>45945</v>
      </c>
      <c r="C9" s="1" t="s">
        <v>269</v>
      </c>
      <c r="D9" s="1" t="s">
        <v>266</v>
      </c>
      <c r="E9" s="3">
        <v>160000</v>
      </c>
      <c r="F9" s="1">
        <v>260</v>
      </c>
    </row>
    <row r="10" spans="1:6" x14ac:dyDescent="0.6">
      <c r="A10" s="1" t="s">
        <v>280</v>
      </c>
      <c r="B10" s="2">
        <v>45945</v>
      </c>
      <c r="C10" s="1" t="s">
        <v>268</v>
      </c>
      <c r="D10" s="1" t="s">
        <v>267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A3" sqref="A3"/>
    </sheetView>
  </sheetViews>
  <sheetFormatPr defaultRowHeight="16.899999999999999" x14ac:dyDescent="0.6"/>
  <cols>
    <col min="1" max="1" width="10.4375" bestFit="1" customWidth="1"/>
    <col min="3" max="3" width="10.4375" bestFit="1" customWidth="1"/>
    <col min="6" max="6" width="11.0625" bestFit="1" customWidth="1"/>
  </cols>
  <sheetData>
    <row r="1" spans="1:8" ht="20.25" x14ac:dyDescent="0.6">
      <c r="A1" s="28" t="s">
        <v>119</v>
      </c>
      <c r="B1" s="28"/>
      <c r="C1" s="28"/>
      <c r="D1" s="28"/>
      <c r="E1" s="28"/>
      <c r="F1" s="28"/>
      <c r="G1" s="28"/>
      <c r="H1" s="28"/>
    </row>
    <row r="2" spans="1:8" ht="17.25" thickBot="1" x14ac:dyDescent="0.65"/>
    <row r="3" spans="1:8" x14ac:dyDescent="0.6">
      <c r="A3" s="14" t="s">
        <v>257</v>
      </c>
      <c r="B3" s="15" t="s">
        <v>120</v>
      </c>
      <c r="C3" s="15" t="s">
        <v>121</v>
      </c>
      <c r="D3" s="15" t="s">
        <v>122</v>
      </c>
      <c r="E3" s="15" t="s">
        <v>123</v>
      </c>
      <c r="F3" s="15" t="s">
        <v>124</v>
      </c>
      <c r="G3" s="15" t="s">
        <v>125</v>
      </c>
      <c r="H3" s="16" t="s">
        <v>126</v>
      </c>
    </row>
    <row r="4" spans="1:8" x14ac:dyDescent="0.6">
      <c r="A4" s="17" t="s">
        <v>127</v>
      </c>
      <c r="B4" s="33">
        <v>160</v>
      </c>
      <c r="C4" s="7">
        <v>16</v>
      </c>
      <c r="D4" s="7">
        <v>200</v>
      </c>
      <c r="E4" s="7">
        <v>186</v>
      </c>
      <c r="F4" s="33">
        <v>29760</v>
      </c>
      <c r="G4" s="13">
        <v>3274</v>
      </c>
      <c r="H4" s="18">
        <v>26486</v>
      </c>
    </row>
    <row r="5" spans="1:8" x14ac:dyDescent="0.6">
      <c r="A5" s="17" t="s">
        <v>128</v>
      </c>
      <c r="B5" s="33">
        <v>300</v>
      </c>
      <c r="C5" s="7">
        <v>9</v>
      </c>
      <c r="D5" s="7">
        <v>250</v>
      </c>
      <c r="E5" s="7">
        <v>204</v>
      </c>
      <c r="F5" s="33">
        <v>61200</v>
      </c>
      <c r="G5" s="13">
        <v>6732</v>
      </c>
      <c r="H5" s="18">
        <v>54468</v>
      </c>
    </row>
    <row r="6" spans="1:8" x14ac:dyDescent="0.6">
      <c r="A6" s="17" t="s">
        <v>129</v>
      </c>
      <c r="B6" s="33">
        <v>30</v>
      </c>
      <c r="C6" s="7">
        <v>15</v>
      </c>
      <c r="D6" s="7">
        <v>300</v>
      </c>
      <c r="E6" s="7">
        <v>292</v>
      </c>
      <c r="F6" s="33">
        <v>8760</v>
      </c>
      <c r="G6" s="13">
        <v>964</v>
      </c>
      <c r="H6" s="18">
        <v>7796</v>
      </c>
    </row>
    <row r="7" spans="1:8" x14ac:dyDescent="0.6">
      <c r="A7" s="17" t="s">
        <v>130</v>
      </c>
      <c r="B7" s="33">
        <v>25</v>
      </c>
      <c r="C7" s="7">
        <v>11</v>
      </c>
      <c r="D7" s="7">
        <v>300</v>
      </c>
      <c r="E7" s="7">
        <v>211</v>
      </c>
      <c r="F7" s="33">
        <v>5275</v>
      </c>
      <c r="G7" s="13">
        <v>580</v>
      </c>
      <c r="H7" s="18">
        <v>4695</v>
      </c>
    </row>
    <row r="8" spans="1:8" x14ac:dyDescent="0.6">
      <c r="A8" s="17" t="s">
        <v>131</v>
      </c>
      <c r="B8" s="33">
        <v>400</v>
      </c>
      <c r="C8" s="7">
        <v>9</v>
      </c>
      <c r="D8" s="7">
        <v>250</v>
      </c>
      <c r="E8" s="7">
        <v>253</v>
      </c>
      <c r="F8" s="33">
        <v>101200</v>
      </c>
      <c r="G8" s="13">
        <v>11132</v>
      </c>
      <c r="H8" s="18">
        <v>90068</v>
      </c>
    </row>
    <row r="9" spans="1:8" x14ac:dyDescent="0.6">
      <c r="A9" s="17" t="s">
        <v>132</v>
      </c>
      <c r="B9" s="33">
        <v>100</v>
      </c>
      <c r="C9" s="7">
        <v>20</v>
      </c>
      <c r="D9" s="7">
        <v>150</v>
      </c>
      <c r="E9" s="7">
        <v>135</v>
      </c>
      <c r="F9" s="33">
        <v>13500</v>
      </c>
      <c r="G9" s="13">
        <v>1485</v>
      </c>
      <c r="H9" s="18">
        <v>12015</v>
      </c>
    </row>
    <row r="10" spans="1:8" x14ac:dyDescent="0.6">
      <c r="A10" s="17" t="s">
        <v>133</v>
      </c>
      <c r="B10" s="33">
        <v>80</v>
      </c>
      <c r="C10" s="7">
        <v>21</v>
      </c>
      <c r="D10" s="7">
        <v>300</v>
      </c>
      <c r="E10" s="7">
        <v>288</v>
      </c>
      <c r="F10" s="33">
        <v>23040</v>
      </c>
      <c r="G10" s="13">
        <v>2534</v>
      </c>
      <c r="H10" s="18">
        <v>20506</v>
      </c>
    </row>
    <row r="11" spans="1:8" x14ac:dyDescent="0.6">
      <c r="A11" s="17" t="s">
        <v>134</v>
      </c>
      <c r="B11" s="33">
        <v>75</v>
      </c>
      <c r="C11" s="7">
        <v>11</v>
      </c>
      <c r="D11" s="7">
        <v>150</v>
      </c>
      <c r="E11" s="7">
        <v>120</v>
      </c>
      <c r="F11" s="33">
        <v>9000</v>
      </c>
      <c r="G11" s="13">
        <v>990</v>
      </c>
      <c r="H11" s="18">
        <v>8010</v>
      </c>
    </row>
    <row r="12" spans="1:8" x14ac:dyDescent="0.6">
      <c r="A12" s="17" t="s">
        <v>135</v>
      </c>
      <c r="B12" s="33">
        <v>60</v>
      </c>
      <c r="C12" s="7">
        <v>20</v>
      </c>
      <c r="D12" s="7">
        <v>150</v>
      </c>
      <c r="E12" s="7">
        <v>162</v>
      </c>
      <c r="F12" s="33">
        <v>9720</v>
      </c>
      <c r="G12" s="13">
        <v>1069</v>
      </c>
      <c r="H12" s="18">
        <v>8651</v>
      </c>
    </row>
    <row r="13" spans="1:8" x14ac:dyDescent="0.6">
      <c r="A13" s="17" t="s">
        <v>136</v>
      </c>
      <c r="B13" s="33">
        <v>200</v>
      </c>
      <c r="C13" s="7">
        <v>19</v>
      </c>
      <c r="D13" s="7">
        <v>200</v>
      </c>
      <c r="E13" s="7">
        <v>201</v>
      </c>
      <c r="F13" s="33">
        <v>40200</v>
      </c>
      <c r="G13" s="13">
        <v>4422</v>
      </c>
      <c r="H13" s="18">
        <v>35778</v>
      </c>
    </row>
    <row r="14" spans="1:8" x14ac:dyDescent="0.6">
      <c r="A14" s="17" t="s">
        <v>137</v>
      </c>
      <c r="B14" s="33">
        <v>120</v>
      </c>
      <c r="C14" s="7">
        <v>17</v>
      </c>
      <c r="D14" s="7">
        <v>150</v>
      </c>
      <c r="E14" s="7">
        <v>138</v>
      </c>
      <c r="F14" s="33">
        <v>16560</v>
      </c>
      <c r="G14" s="13">
        <v>1822</v>
      </c>
      <c r="H14" s="18">
        <v>14738</v>
      </c>
    </row>
    <row r="15" spans="1:8" ht="17.25" thickBot="1" x14ac:dyDescent="0.65">
      <c r="A15" s="19" t="s">
        <v>138</v>
      </c>
      <c r="B15" s="34">
        <v>320</v>
      </c>
      <c r="C15" s="20">
        <v>8</v>
      </c>
      <c r="D15" s="20">
        <v>200</v>
      </c>
      <c r="E15" s="20">
        <v>199</v>
      </c>
      <c r="F15" s="34">
        <v>63680</v>
      </c>
      <c r="G15" s="21">
        <v>7005</v>
      </c>
      <c r="H15" s="22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8"/>
  <sheetViews>
    <sheetView workbookViewId="0">
      <selection sqref="A1:G1"/>
    </sheetView>
  </sheetViews>
  <sheetFormatPr defaultRowHeight="16.899999999999999" x14ac:dyDescent="0.6"/>
  <cols>
    <col min="4" max="5" width="10.5625" bestFit="1" customWidth="1"/>
    <col min="6" max="6" width="9.0625" bestFit="1" customWidth="1"/>
    <col min="7" max="7" width="10.5625" bestFit="1" customWidth="1"/>
  </cols>
  <sheetData>
    <row r="1" spans="1:7" ht="20.65" x14ac:dyDescent="0.6">
      <c r="A1" s="27" t="s">
        <v>139</v>
      </c>
      <c r="B1" s="27"/>
      <c r="C1" s="27"/>
      <c r="D1" s="27"/>
      <c r="E1" s="27"/>
      <c r="F1" s="27"/>
      <c r="G1" s="27"/>
    </row>
    <row r="3" spans="1:7" x14ac:dyDescent="0.6">
      <c r="A3" s="7" t="s">
        <v>140</v>
      </c>
      <c r="B3" s="7" t="s">
        <v>141</v>
      </c>
      <c r="C3" s="7" t="s">
        <v>142</v>
      </c>
      <c r="D3" s="7" t="s">
        <v>143</v>
      </c>
      <c r="E3" s="7" t="s">
        <v>144</v>
      </c>
      <c r="F3" s="7" t="s">
        <v>125</v>
      </c>
      <c r="G3" s="7" t="s">
        <v>145</v>
      </c>
    </row>
    <row r="4" spans="1:7" x14ac:dyDescent="0.6">
      <c r="A4" s="7" t="s">
        <v>146</v>
      </c>
      <c r="B4" s="7" t="s">
        <v>147</v>
      </c>
      <c r="C4" s="7" t="s">
        <v>148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6">
      <c r="A5" s="7" t="s">
        <v>146</v>
      </c>
      <c r="B5" s="7" t="s">
        <v>149</v>
      </c>
      <c r="C5" s="7" t="s">
        <v>150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6">
      <c r="A6" s="7" t="s">
        <v>146</v>
      </c>
      <c r="B6" s="7" t="s">
        <v>151</v>
      </c>
      <c r="C6" s="7" t="s">
        <v>152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6">
      <c r="A7" s="7" t="s">
        <v>146</v>
      </c>
      <c r="B7" s="7" t="s">
        <v>153</v>
      </c>
      <c r="C7" s="7" t="s">
        <v>154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6">
      <c r="A8" s="7" t="s">
        <v>155</v>
      </c>
      <c r="B8" s="7" t="s">
        <v>156</v>
      </c>
      <c r="C8" s="7" t="s">
        <v>148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6">
      <c r="A9" s="7" t="s">
        <v>155</v>
      </c>
      <c r="B9" s="7" t="s">
        <v>157</v>
      </c>
      <c r="C9" s="7" t="s">
        <v>150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6">
      <c r="A10" s="7" t="s">
        <v>155</v>
      </c>
      <c r="B10" s="7" t="s">
        <v>158</v>
      </c>
      <c r="C10" s="7" t="s">
        <v>152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6">
      <c r="A11" s="7" t="s">
        <v>155</v>
      </c>
      <c r="B11" s="7" t="s">
        <v>159</v>
      </c>
      <c r="C11" s="7" t="s">
        <v>154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6">
      <c r="A12" s="7" t="s">
        <v>160</v>
      </c>
      <c r="B12" s="7" t="s">
        <v>161</v>
      </c>
      <c r="C12" s="7" t="s">
        <v>148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6">
      <c r="A13" s="7" t="s">
        <v>160</v>
      </c>
      <c r="B13" s="7" t="s">
        <v>162</v>
      </c>
      <c r="C13" s="7" t="s">
        <v>150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6">
      <c r="A14" s="7" t="s">
        <v>160</v>
      </c>
      <c r="B14" s="7" t="s">
        <v>163</v>
      </c>
      <c r="C14" s="7" t="s">
        <v>154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6">
      <c r="A15" s="7" t="s">
        <v>160</v>
      </c>
      <c r="B15" s="7" t="s">
        <v>164</v>
      </c>
      <c r="C15" s="7" t="s">
        <v>154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6">
      <c r="A16" s="7" t="s">
        <v>165</v>
      </c>
      <c r="B16" s="7" t="s">
        <v>166</v>
      </c>
      <c r="C16" s="7" t="s">
        <v>148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6">
      <c r="A17" s="7" t="s">
        <v>165</v>
      </c>
      <c r="B17" s="7" t="s">
        <v>167</v>
      </c>
      <c r="C17" s="7" t="s">
        <v>152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6">
      <c r="A18" s="7" t="s">
        <v>165</v>
      </c>
      <c r="B18" s="7" t="s">
        <v>168</v>
      </c>
      <c r="C18" s="7" t="s">
        <v>152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6">
      <c r="A19" s="7" t="s">
        <v>165</v>
      </c>
      <c r="B19" s="7" t="s">
        <v>169</v>
      </c>
      <c r="C19" s="7" t="s">
        <v>154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6">
      <c r="A22" s="1" t="s">
        <v>281</v>
      </c>
      <c r="B22" s="1" t="s">
        <v>284</v>
      </c>
    </row>
    <row r="23" spans="1:7" x14ac:dyDescent="0.6">
      <c r="A23" s="1" t="s">
        <v>282</v>
      </c>
      <c r="B23" s="1" t="s">
        <v>283</v>
      </c>
    </row>
    <row r="26" spans="1:7" x14ac:dyDescent="0.6">
      <c r="A26" s="7" t="s">
        <v>140</v>
      </c>
      <c r="B26" s="7" t="s">
        <v>141</v>
      </c>
      <c r="C26" s="7" t="s">
        <v>142</v>
      </c>
      <c r="D26" s="7" t="s">
        <v>143</v>
      </c>
      <c r="E26" s="7" t="s">
        <v>144</v>
      </c>
      <c r="F26" s="7" t="s">
        <v>125</v>
      </c>
      <c r="G26" s="7" t="s">
        <v>145</v>
      </c>
    </row>
    <row r="27" spans="1:7" x14ac:dyDescent="0.6">
      <c r="A27" s="7" t="s">
        <v>155</v>
      </c>
      <c r="B27" s="7" t="s">
        <v>158</v>
      </c>
      <c r="C27" s="7" t="s">
        <v>152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6">
      <c r="A28" s="7" t="s">
        <v>165</v>
      </c>
      <c r="B28" s="7" t="s">
        <v>168</v>
      </c>
      <c r="C28" s="7" t="s">
        <v>152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8"/>
  <sheetViews>
    <sheetView workbookViewId="0">
      <selection activeCell="F26" sqref="F26"/>
    </sheetView>
  </sheetViews>
  <sheetFormatPr defaultRowHeight="16.899999999999999" x14ac:dyDescent="0.6"/>
  <cols>
    <col min="7" max="7" width="3.5625" customWidth="1"/>
    <col min="10" max="10" width="10.4375" bestFit="1" customWidth="1"/>
    <col min="12" max="12" width="10.4375" bestFit="1" customWidth="1"/>
  </cols>
  <sheetData>
    <row r="1" spans="1:12" x14ac:dyDescent="0.6">
      <c r="A1" s="4" t="s">
        <v>5</v>
      </c>
      <c r="B1" s="6" t="s">
        <v>6</v>
      </c>
      <c r="H1" s="5" t="s">
        <v>7</v>
      </c>
      <c r="I1" s="6" t="s">
        <v>8</v>
      </c>
    </row>
    <row r="2" spans="1:12" x14ac:dyDescent="0.6">
      <c r="A2" s="7" t="s">
        <v>9</v>
      </c>
      <c r="B2" s="7" t="s">
        <v>1</v>
      </c>
      <c r="C2" s="7" t="s">
        <v>10</v>
      </c>
      <c r="D2" s="7" t="s">
        <v>11</v>
      </c>
      <c r="E2" s="7" t="s">
        <v>12</v>
      </c>
      <c r="F2" s="8" t="s">
        <v>13</v>
      </c>
      <c r="H2" s="7" t="s">
        <v>1</v>
      </c>
      <c r="I2" s="7" t="s">
        <v>14</v>
      </c>
      <c r="J2" s="7" t="s">
        <v>15</v>
      </c>
      <c r="K2" s="7" t="s">
        <v>16</v>
      </c>
      <c r="L2" s="8" t="s">
        <v>17</v>
      </c>
    </row>
    <row r="3" spans="1:12" x14ac:dyDescent="0.6">
      <c r="A3" s="7">
        <v>1</v>
      </c>
      <c r="B3" s="7" t="s">
        <v>18</v>
      </c>
      <c r="C3" s="7">
        <v>78</v>
      </c>
      <c r="D3" s="7">
        <v>82</v>
      </c>
      <c r="E3" s="7">
        <f>SUM(C3:D3)</f>
        <v>160</v>
      </c>
      <c r="F3" s="13" t="str">
        <f>IF(_xlfn.RANK.EQ($E3,$E$3:$E$12,0)=1,"금상",IF(_xlfn.RANK.EQ($E3,$E$3:$E$12,0)=2,"은상",IF(_xlfn.RANK.EQ($E3,$E$3:$E$12,0)=3,"동상","")))</f>
        <v/>
      </c>
      <c r="H3" s="7" t="s">
        <v>19</v>
      </c>
      <c r="I3" s="7" t="s">
        <v>20</v>
      </c>
      <c r="J3" s="9">
        <v>600</v>
      </c>
      <c r="K3" s="7" t="s">
        <v>21</v>
      </c>
      <c r="L3" s="7" t="str">
        <f>HLOOKUP(LEFT($I3,1),$I$15:$L$16,2,FALSE)</f>
        <v>오피스텔</v>
      </c>
    </row>
    <row r="4" spans="1:12" x14ac:dyDescent="0.6">
      <c r="A4" s="7">
        <v>2</v>
      </c>
      <c r="B4" s="7" t="s">
        <v>23</v>
      </c>
      <c r="C4" s="7">
        <v>80</v>
      </c>
      <c r="D4" s="7">
        <v>83</v>
      </c>
      <c r="E4" s="7">
        <f t="shared" ref="E4:E12" si="0">SUM(C4:D4)</f>
        <v>163</v>
      </c>
      <c r="F4" s="13" t="str">
        <f t="shared" ref="F4:F12" si="1">IF(_xlfn.RANK.EQ($E4,$E$3:$E$12,0)=1,"금상",IF(_xlfn.RANK.EQ($E4,$E$3:$E$12,0)=2,"은상",IF(_xlfn.RANK.EQ($E4,$E$3:$E$12,0)=3,"동상","")))</f>
        <v/>
      </c>
      <c r="H4" s="7" t="s">
        <v>19</v>
      </c>
      <c r="I4" s="7" t="s">
        <v>24</v>
      </c>
      <c r="J4" s="9">
        <v>800</v>
      </c>
      <c r="K4" s="7" t="s">
        <v>25</v>
      </c>
      <c r="L4" s="7" t="str">
        <f t="shared" ref="L4:L12" si="2">HLOOKUP(LEFT($I4,1),$I$15:$L$16,2,FALSE)</f>
        <v>빌라</v>
      </c>
    </row>
    <row r="5" spans="1:12" x14ac:dyDescent="0.6">
      <c r="A5" s="7">
        <v>3</v>
      </c>
      <c r="B5" s="7" t="s">
        <v>27</v>
      </c>
      <c r="C5" s="7">
        <v>79</v>
      </c>
      <c r="D5" s="7">
        <v>81</v>
      </c>
      <c r="E5" s="7">
        <f t="shared" si="0"/>
        <v>160</v>
      </c>
      <c r="F5" s="13" t="str">
        <f t="shared" si="1"/>
        <v/>
      </c>
      <c r="H5" s="7" t="s">
        <v>28</v>
      </c>
      <c r="I5" s="7" t="s">
        <v>29</v>
      </c>
      <c r="J5" s="9">
        <v>1000</v>
      </c>
      <c r="K5" s="7" t="s">
        <v>30</v>
      </c>
      <c r="L5" s="7" t="str">
        <f t="shared" si="2"/>
        <v>아파트</v>
      </c>
    </row>
    <row r="6" spans="1:12" x14ac:dyDescent="0.6">
      <c r="A6" s="7">
        <v>4</v>
      </c>
      <c r="B6" s="7" t="s">
        <v>32</v>
      </c>
      <c r="C6" s="7">
        <v>91</v>
      </c>
      <c r="D6" s="7">
        <v>93</v>
      </c>
      <c r="E6" s="7">
        <f t="shared" si="0"/>
        <v>184</v>
      </c>
      <c r="F6" s="13" t="str">
        <f t="shared" si="1"/>
        <v>금상</v>
      </c>
      <c r="H6" s="7" t="s">
        <v>28</v>
      </c>
      <c r="I6" s="7" t="s">
        <v>33</v>
      </c>
      <c r="J6" s="9">
        <v>1200</v>
      </c>
      <c r="K6" s="7" t="s">
        <v>34</v>
      </c>
      <c r="L6" s="7" t="str">
        <f t="shared" si="2"/>
        <v>단독주택</v>
      </c>
    </row>
    <row r="7" spans="1:12" x14ac:dyDescent="0.6">
      <c r="A7" s="7">
        <v>5</v>
      </c>
      <c r="B7" s="7" t="s">
        <v>36</v>
      </c>
      <c r="C7" s="7">
        <v>92</v>
      </c>
      <c r="D7" s="7">
        <v>90</v>
      </c>
      <c r="E7" s="7">
        <f t="shared" si="0"/>
        <v>182</v>
      </c>
      <c r="F7" s="13" t="str">
        <f t="shared" si="1"/>
        <v>은상</v>
      </c>
      <c r="H7" s="7" t="s">
        <v>37</v>
      </c>
      <c r="I7" s="7" t="s">
        <v>20</v>
      </c>
      <c r="J7" s="9">
        <v>500</v>
      </c>
      <c r="K7" s="7" t="s">
        <v>21</v>
      </c>
      <c r="L7" s="7" t="str">
        <f t="shared" si="2"/>
        <v>오피스텔</v>
      </c>
    </row>
    <row r="8" spans="1:12" x14ac:dyDescent="0.6">
      <c r="A8" s="7">
        <v>6</v>
      </c>
      <c r="B8" s="7" t="s">
        <v>38</v>
      </c>
      <c r="C8" s="7">
        <v>84</v>
      </c>
      <c r="D8" s="7">
        <v>86</v>
      </c>
      <c r="E8" s="7">
        <f t="shared" si="0"/>
        <v>170</v>
      </c>
      <c r="F8" s="13" t="str">
        <f t="shared" si="1"/>
        <v/>
      </c>
      <c r="H8" s="7" t="s">
        <v>37</v>
      </c>
      <c r="I8" s="7" t="s">
        <v>29</v>
      </c>
      <c r="J8" s="9">
        <v>1100</v>
      </c>
      <c r="K8" s="7" t="s">
        <v>30</v>
      </c>
      <c r="L8" s="7" t="str">
        <f t="shared" si="2"/>
        <v>아파트</v>
      </c>
    </row>
    <row r="9" spans="1:12" x14ac:dyDescent="0.6">
      <c r="A9" s="7">
        <v>7</v>
      </c>
      <c r="B9" s="7" t="s">
        <v>39</v>
      </c>
      <c r="C9" s="7">
        <v>90</v>
      </c>
      <c r="D9" s="7">
        <v>87</v>
      </c>
      <c r="E9" s="7">
        <f t="shared" si="0"/>
        <v>177</v>
      </c>
      <c r="F9" s="13" t="str">
        <f t="shared" si="1"/>
        <v>동상</v>
      </c>
      <c r="H9" s="7" t="s">
        <v>40</v>
      </c>
      <c r="I9" s="7" t="s">
        <v>24</v>
      </c>
      <c r="J9" s="9">
        <v>750</v>
      </c>
      <c r="K9" s="7" t="s">
        <v>25</v>
      </c>
      <c r="L9" s="7" t="str">
        <f t="shared" si="2"/>
        <v>빌라</v>
      </c>
    </row>
    <row r="10" spans="1:12" x14ac:dyDescent="0.6">
      <c r="A10" s="7">
        <v>8</v>
      </c>
      <c r="B10" s="7" t="s">
        <v>41</v>
      </c>
      <c r="C10" s="7">
        <v>88</v>
      </c>
      <c r="D10" s="7">
        <v>85</v>
      </c>
      <c r="E10" s="7">
        <f t="shared" si="0"/>
        <v>173</v>
      </c>
      <c r="F10" s="13" t="str">
        <f t="shared" si="1"/>
        <v/>
      </c>
      <c r="H10" s="7" t="s">
        <v>40</v>
      </c>
      <c r="I10" s="7" t="s">
        <v>33</v>
      </c>
      <c r="J10" s="9">
        <v>1250</v>
      </c>
      <c r="K10" s="7" t="s">
        <v>34</v>
      </c>
      <c r="L10" s="7" t="str">
        <f t="shared" si="2"/>
        <v>단독주택</v>
      </c>
    </row>
    <row r="11" spans="1:12" x14ac:dyDescent="0.6">
      <c r="A11" s="7">
        <v>9</v>
      </c>
      <c r="B11" s="7" t="s">
        <v>42</v>
      </c>
      <c r="C11" s="7">
        <v>79</v>
      </c>
      <c r="D11" s="7">
        <v>84</v>
      </c>
      <c r="E11" s="7">
        <f t="shared" si="0"/>
        <v>163</v>
      </c>
      <c r="F11" s="13" t="str">
        <f t="shared" si="1"/>
        <v/>
      </c>
      <c r="H11" s="7" t="s">
        <v>43</v>
      </c>
      <c r="I11" s="7" t="s">
        <v>29</v>
      </c>
      <c r="J11" s="9">
        <v>1200</v>
      </c>
      <c r="K11" s="7" t="s">
        <v>34</v>
      </c>
      <c r="L11" s="7" t="str">
        <f t="shared" si="2"/>
        <v>아파트</v>
      </c>
    </row>
    <row r="12" spans="1:12" x14ac:dyDescent="0.6">
      <c r="A12" s="7">
        <v>10</v>
      </c>
      <c r="B12" s="7" t="s">
        <v>44</v>
      </c>
      <c r="C12" s="7">
        <v>81</v>
      </c>
      <c r="D12" s="7">
        <v>86</v>
      </c>
      <c r="E12" s="7">
        <f t="shared" si="0"/>
        <v>167</v>
      </c>
      <c r="F12" s="13" t="str">
        <f t="shared" si="1"/>
        <v/>
      </c>
      <c r="H12" s="7" t="s">
        <v>43</v>
      </c>
      <c r="I12" s="7" t="s">
        <v>20</v>
      </c>
      <c r="J12" s="9">
        <v>450</v>
      </c>
      <c r="K12" s="7" t="s">
        <v>21</v>
      </c>
      <c r="L12" s="7" t="str">
        <f t="shared" si="2"/>
        <v>오피스텔</v>
      </c>
    </row>
    <row r="14" spans="1:12" x14ac:dyDescent="0.6">
      <c r="A14" s="5" t="s">
        <v>45</v>
      </c>
      <c r="B14" s="6" t="s">
        <v>46</v>
      </c>
      <c r="H14" t="s">
        <v>64</v>
      </c>
    </row>
    <row r="15" spans="1:12" x14ac:dyDescent="0.6">
      <c r="A15" s="7" t="s">
        <v>47</v>
      </c>
      <c r="B15" s="7" t="s">
        <v>1</v>
      </c>
      <c r="C15" s="7" t="s">
        <v>2</v>
      </c>
      <c r="D15" s="7" t="s">
        <v>48</v>
      </c>
      <c r="E15" s="7" t="s">
        <v>49</v>
      </c>
      <c r="F15" s="7" t="s">
        <v>50</v>
      </c>
      <c r="H15" s="7" t="s">
        <v>65</v>
      </c>
      <c r="I15" s="7" t="s">
        <v>66</v>
      </c>
      <c r="J15" s="7" t="s">
        <v>67</v>
      </c>
      <c r="K15" s="7" t="s">
        <v>68</v>
      </c>
      <c r="L15" s="7" t="s">
        <v>69</v>
      </c>
    </row>
    <row r="16" spans="1:12" x14ac:dyDescent="0.6">
      <c r="A16" s="7" t="s">
        <v>51</v>
      </c>
      <c r="B16" s="7" t="s">
        <v>52</v>
      </c>
      <c r="C16" s="7" t="s">
        <v>53</v>
      </c>
      <c r="D16" s="7">
        <v>241</v>
      </c>
      <c r="E16" s="7">
        <v>212</v>
      </c>
      <c r="F16" s="7">
        <f>SUM(D16:E16)</f>
        <v>453</v>
      </c>
      <c r="H16" s="7" t="s">
        <v>17</v>
      </c>
      <c r="I16" s="7" t="s">
        <v>22</v>
      </c>
      <c r="J16" s="7" t="s">
        <v>26</v>
      </c>
      <c r="K16" s="7" t="s">
        <v>31</v>
      </c>
      <c r="L16" s="7" t="s">
        <v>35</v>
      </c>
    </row>
    <row r="17" spans="1:13" x14ac:dyDescent="0.6">
      <c r="A17" s="7" t="s">
        <v>51</v>
      </c>
      <c r="B17" s="7" t="s">
        <v>3</v>
      </c>
      <c r="C17" s="7" t="s">
        <v>54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6">
      <c r="A18" s="7" t="s">
        <v>51</v>
      </c>
      <c r="B18" s="7" t="s">
        <v>4</v>
      </c>
      <c r="C18" s="7" t="s">
        <v>55</v>
      </c>
      <c r="D18" s="7">
        <v>211</v>
      </c>
      <c r="E18" s="7">
        <v>179</v>
      </c>
      <c r="F18" s="7">
        <f t="shared" si="3"/>
        <v>390</v>
      </c>
      <c r="H18" s="4" t="s">
        <v>70</v>
      </c>
      <c r="I18" s="6" t="s">
        <v>71</v>
      </c>
    </row>
    <row r="19" spans="1:13" x14ac:dyDescent="0.6">
      <c r="A19" s="7" t="s">
        <v>56</v>
      </c>
      <c r="B19" s="7" t="s">
        <v>3</v>
      </c>
      <c r="C19" s="7" t="s">
        <v>57</v>
      </c>
      <c r="D19" s="7">
        <v>115</v>
      </c>
      <c r="E19" s="7">
        <v>152</v>
      </c>
      <c r="F19" s="7">
        <f t="shared" si="3"/>
        <v>267</v>
      </c>
      <c r="H19" s="7" t="s">
        <v>72</v>
      </c>
      <c r="I19" s="7" t="s">
        <v>73</v>
      </c>
      <c r="J19" s="7" t="s">
        <v>74</v>
      </c>
      <c r="K19" s="7" t="s">
        <v>75</v>
      </c>
      <c r="L19" s="7" t="s">
        <v>76</v>
      </c>
      <c r="M19" s="7" t="s">
        <v>77</v>
      </c>
    </row>
    <row r="20" spans="1:13" x14ac:dyDescent="0.6">
      <c r="A20" s="7" t="s">
        <v>56</v>
      </c>
      <c r="B20" s="7" t="s">
        <v>52</v>
      </c>
      <c r="C20" s="7" t="s">
        <v>58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78</v>
      </c>
      <c r="J20" s="7">
        <v>30</v>
      </c>
      <c r="K20" s="7">
        <v>19</v>
      </c>
      <c r="L20" s="7">
        <v>16</v>
      </c>
      <c r="M20" s="7" t="s">
        <v>79</v>
      </c>
    </row>
    <row r="21" spans="1:13" x14ac:dyDescent="0.6">
      <c r="A21" s="7" t="s">
        <v>56</v>
      </c>
      <c r="B21" s="7" t="s">
        <v>4</v>
      </c>
      <c r="C21" s="7" t="s">
        <v>59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80</v>
      </c>
      <c r="J21" s="7">
        <v>24</v>
      </c>
      <c r="K21" s="7">
        <v>24</v>
      </c>
      <c r="L21" s="7">
        <v>17</v>
      </c>
      <c r="M21" s="7" t="s">
        <v>79</v>
      </c>
    </row>
    <row r="22" spans="1:13" x14ac:dyDescent="0.6">
      <c r="A22" s="7" t="s">
        <v>60</v>
      </c>
      <c r="B22" s="7" t="s">
        <v>3</v>
      </c>
      <c r="C22" s="7" t="s">
        <v>61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78</v>
      </c>
      <c r="J22" s="7">
        <v>33</v>
      </c>
      <c r="K22" s="7">
        <v>34</v>
      </c>
      <c r="L22" s="7">
        <v>27</v>
      </c>
      <c r="M22" s="7" t="s">
        <v>79</v>
      </c>
    </row>
    <row r="23" spans="1:13" x14ac:dyDescent="0.6">
      <c r="A23" s="7" t="s">
        <v>60</v>
      </c>
      <c r="B23" s="7" t="s">
        <v>52</v>
      </c>
      <c r="C23" s="7" t="s">
        <v>62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80</v>
      </c>
      <c r="J23" s="7">
        <v>18</v>
      </c>
      <c r="K23" s="7">
        <v>17</v>
      </c>
      <c r="L23" s="7">
        <v>20</v>
      </c>
      <c r="M23" s="7" t="s">
        <v>81</v>
      </c>
    </row>
    <row r="24" spans="1:13" x14ac:dyDescent="0.6">
      <c r="A24" s="7" t="s">
        <v>60</v>
      </c>
      <c r="B24" s="7" t="s">
        <v>4</v>
      </c>
      <c r="C24" s="7" t="s">
        <v>63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80</v>
      </c>
      <c r="J24" s="7">
        <v>23</v>
      </c>
      <c r="K24" s="7">
        <v>18</v>
      </c>
      <c r="L24" s="7">
        <v>21</v>
      </c>
      <c r="M24" s="7" t="s">
        <v>79</v>
      </c>
    </row>
    <row r="25" spans="1:13" x14ac:dyDescent="0.6">
      <c r="H25" s="7">
        <v>50274</v>
      </c>
      <c r="I25" s="7" t="s">
        <v>80</v>
      </c>
      <c r="J25" s="7">
        <v>22</v>
      </c>
      <c r="K25" s="7">
        <v>27</v>
      </c>
      <c r="L25" s="7">
        <v>24</v>
      </c>
      <c r="M25" s="7" t="s">
        <v>79</v>
      </c>
    </row>
    <row r="26" spans="1:13" x14ac:dyDescent="0.6">
      <c r="C26" s="7" t="s">
        <v>255</v>
      </c>
      <c r="D26" s="31" t="s">
        <v>82</v>
      </c>
      <c r="E26" s="32"/>
      <c r="F26" s="7">
        <f>ROUND(DSUM($A$15:$F$24,6,$C$26:$C$27),-1)</f>
        <v>970</v>
      </c>
      <c r="H26" s="7">
        <v>50324</v>
      </c>
      <c r="I26" s="7" t="s">
        <v>78</v>
      </c>
      <c r="J26" s="7">
        <v>31</v>
      </c>
      <c r="K26" s="7">
        <v>32</v>
      </c>
      <c r="L26" s="7">
        <v>28</v>
      </c>
      <c r="M26" s="7" t="s">
        <v>79</v>
      </c>
    </row>
    <row r="27" spans="1:13" x14ac:dyDescent="0.6">
      <c r="C27" s="7" t="s">
        <v>254</v>
      </c>
      <c r="H27" s="7">
        <v>50356</v>
      </c>
      <c r="I27" s="7" t="s">
        <v>80</v>
      </c>
      <c r="J27" s="7">
        <v>29</v>
      </c>
      <c r="K27" s="7">
        <v>23</v>
      </c>
      <c r="L27" s="7">
        <v>20</v>
      </c>
      <c r="M27" s="7" t="s">
        <v>79</v>
      </c>
    </row>
    <row r="28" spans="1:13" x14ac:dyDescent="0.6">
      <c r="H28" s="7">
        <v>50388</v>
      </c>
      <c r="I28" s="7" t="s">
        <v>78</v>
      </c>
      <c r="J28" s="7">
        <v>16</v>
      </c>
      <c r="K28" s="7">
        <v>28</v>
      </c>
      <c r="L28" s="7">
        <v>14</v>
      </c>
      <c r="M28" s="7" t="s">
        <v>81</v>
      </c>
    </row>
    <row r="29" spans="1:13" x14ac:dyDescent="0.6">
      <c r="A29" s="4" t="s">
        <v>84</v>
      </c>
      <c r="B29" s="6" t="s">
        <v>85</v>
      </c>
      <c r="H29" s="7">
        <v>50421</v>
      </c>
      <c r="I29" s="7" t="s">
        <v>78</v>
      </c>
      <c r="J29" s="7">
        <v>17</v>
      </c>
      <c r="K29" s="7">
        <v>24</v>
      </c>
      <c r="L29" s="7">
        <v>17</v>
      </c>
      <c r="M29" s="7" t="s">
        <v>81</v>
      </c>
    </row>
    <row r="30" spans="1:13" x14ac:dyDescent="0.6">
      <c r="A30" s="7" t="s">
        <v>86</v>
      </c>
      <c r="B30" s="7" t="s">
        <v>87</v>
      </c>
      <c r="C30" s="7" t="s">
        <v>1</v>
      </c>
      <c r="D30" s="29" t="s">
        <v>88</v>
      </c>
      <c r="E30" s="30"/>
      <c r="F30" s="8" t="s">
        <v>73</v>
      </c>
      <c r="H30" s="7">
        <v>50462</v>
      </c>
      <c r="I30" s="7" t="s">
        <v>80</v>
      </c>
      <c r="J30" s="7">
        <v>8</v>
      </c>
      <c r="K30" s="7">
        <v>29</v>
      </c>
      <c r="L30" s="7">
        <v>18</v>
      </c>
      <c r="M30" s="7" t="s">
        <v>81</v>
      </c>
    </row>
    <row r="31" spans="1:13" x14ac:dyDescent="0.6">
      <c r="A31" s="7" t="s">
        <v>89</v>
      </c>
      <c r="B31" s="7" t="s">
        <v>90</v>
      </c>
      <c r="C31" s="7" t="s">
        <v>37</v>
      </c>
      <c r="D31" s="29" t="s">
        <v>91</v>
      </c>
      <c r="E31" s="30"/>
      <c r="F31" s="7" t="str">
        <f>CHOOSE(MID($D31,8,1),"남","여","남","여")</f>
        <v>남</v>
      </c>
    </row>
    <row r="32" spans="1:13" x14ac:dyDescent="0.6">
      <c r="A32" s="7" t="s">
        <v>92</v>
      </c>
      <c r="B32" s="7" t="s">
        <v>93</v>
      </c>
      <c r="C32" s="7" t="s">
        <v>94</v>
      </c>
      <c r="D32" s="29" t="s">
        <v>95</v>
      </c>
      <c r="E32" s="30"/>
      <c r="F32" s="7" t="str">
        <f t="shared" ref="F32:F38" si="4">CHOOSE(MID($D32,8,1),"남","여","남","여")</f>
        <v>여</v>
      </c>
      <c r="K32" s="31" t="s">
        <v>83</v>
      </c>
      <c r="L32" s="32"/>
      <c r="M32" s="7" t="str">
        <f>COUNTIFS($I$20:$I$30,"남자",$M$20:$M$30,"합격")&amp;"명"</f>
        <v>4명</v>
      </c>
    </row>
    <row r="33" spans="1:6" x14ac:dyDescent="0.6">
      <c r="A33" s="7" t="s">
        <v>96</v>
      </c>
      <c r="B33" s="7" t="s">
        <v>97</v>
      </c>
      <c r="C33" s="7" t="s">
        <v>40</v>
      </c>
      <c r="D33" s="29" t="s">
        <v>98</v>
      </c>
      <c r="E33" s="30"/>
      <c r="F33" s="7" t="str">
        <f t="shared" si="4"/>
        <v>여</v>
      </c>
    </row>
    <row r="34" spans="1:6" x14ac:dyDescent="0.6">
      <c r="A34" s="7" t="s">
        <v>99</v>
      </c>
      <c r="B34" s="7" t="s">
        <v>100</v>
      </c>
      <c r="C34" s="7" t="s">
        <v>101</v>
      </c>
      <c r="D34" s="29" t="s">
        <v>102</v>
      </c>
      <c r="E34" s="30"/>
      <c r="F34" s="7" t="str">
        <f t="shared" si="4"/>
        <v>남</v>
      </c>
    </row>
    <row r="35" spans="1:6" x14ac:dyDescent="0.6">
      <c r="A35" s="7" t="s">
        <v>103</v>
      </c>
      <c r="B35" s="7" t="s">
        <v>104</v>
      </c>
      <c r="C35" s="7" t="s">
        <v>105</v>
      </c>
      <c r="D35" s="29" t="s">
        <v>106</v>
      </c>
      <c r="E35" s="30"/>
      <c r="F35" s="7" t="str">
        <f t="shared" si="4"/>
        <v>여</v>
      </c>
    </row>
    <row r="36" spans="1:6" x14ac:dyDescent="0.6">
      <c r="A36" s="7" t="s">
        <v>107</v>
      </c>
      <c r="B36" s="7" t="s">
        <v>108</v>
      </c>
      <c r="C36" s="7" t="s">
        <v>109</v>
      </c>
      <c r="D36" s="29" t="s">
        <v>110</v>
      </c>
      <c r="E36" s="30"/>
      <c r="F36" s="7" t="str">
        <f t="shared" si="4"/>
        <v>여</v>
      </c>
    </row>
    <row r="37" spans="1:6" x14ac:dyDescent="0.6">
      <c r="A37" s="7" t="s">
        <v>111</v>
      </c>
      <c r="B37" s="7" t="s">
        <v>112</v>
      </c>
      <c r="C37" s="7" t="s">
        <v>113</v>
      </c>
      <c r="D37" s="29" t="s">
        <v>114</v>
      </c>
      <c r="E37" s="30"/>
      <c r="F37" s="7" t="str">
        <f t="shared" si="4"/>
        <v>남</v>
      </c>
    </row>
    <row r="38" spans="1:6" x14ac:dyDescent="0.6">
      <c r="A38" s="7" t="s">
        <v>115</v>
      </c>
      <c r="B38" s="7" t="s">
        <v>116</v>
      </c>
      <c r="C38" s="7" t="s">
        <v>117</v>
      </c>
      <c r="D38" s="29" t="s">
        <v>118</v>
      </c>
      <c r="E38" s="30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A2" sqref="A2"/>
    </sheetView>
  </sheetViews>
  <sheetFormatPr defaultRowHeight="16.899999999999999" outlineLevelRow="3" x14ac:dyDescent="0.6"/>
  <cols>
    <col min="1" max="1" width="13.625" bestFit="1" customWidth="1"/>
    <col min="2" max="2" width="14.3125" bestFit="1" customWidth="1"/>
    <col min="3" max="4" width="8.6875" customWidth="1"/>
    <col min="5" max="6" width="10.5625" bestFit="1" customWidth="1"/>
    <col min="7" max="7" width="11.6875" bestFit="1" customWidth="1"/>
  </cols>
  <sheetData>
    <row r="1" spans="1:7" ht="20.65" x14ac:dyDescent="0.6">
      <c r="A1" s="27" t="s">
        <v>170</v>
      </c>
      <c r="B1" s="27"/>
      <c r="C1" s="27"/>
      <c r="D1" s="27"/>
      <c r="E1" s="27"/>
      <c r="F1" s="27"/>
      <c r="G1" s="27"/>
    </row>
    <row r="3" spans="1:7" x14ac:dyDescent="0.6">
      <c r="A3" s="7" t="s">
        <v>171</v>
      </c>
      <c r="B3" s="7" t="s">
        <v>172</v>
      </c>
      <c r="C3" s="7" t="s">
        <v>120</v>
      </c>
      <c r="D3" s="7" t="s">
        <v>123</v>
      </c>
      <c r="E3" s="7" t="s">
        <v>173</v>
      </c>
      <c r="F3" s="7" t="s">
        <v>174</v>
      </c>
      <c r="G3" s="7" t="s">
        <v>175</v>
      </c>
    </row>
    <row r="4" spans="1:7" outlineLevel="3" x14ac:dyDescent="0.6">
      <c r="A4" s="7" t="s">
        <v>178</v>
      </c>
      <c r="B4" s="7" t="s">
        <v>179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6">
      <c r="A5" s="7" t="s">
        <v>178</v>
      </c>
      <c r="B5" s="7" t="s">
        <v>184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6">
      <c r="A6" s="7" t="s">
        <v>178</v>
      </c>
      <c r="B6" s="7" t="s">
        <v>193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6">
      <c r="A7" s="23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6">
      <c r="A8" s="23" t="s">
        <v>286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6">
      <c r="A9" s="7" t="s">
        <v>182</v>
      </c>
      <c r="B9" s="7" t="s">
        <v>183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6">
      <c r="A10" s="7" t="s">
        <v>182</v>
      </c>
      <c r="B10" s="7" t="s">
        <v>188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6">
      <c r="A11" s="7" t="s">
        <v>182</v>
      </c>
      <c r="B11" s="7" t="s">
        <v>191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6">
      <c r="A12" s="23" t="s">
        <v>295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6">
      <c r="A13" s="23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6">
      <c r="A14" s="7" t="s">
        <v>180</v>
      </c>
      <c r="B14" s="7" t="s">
        <v>181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6">
      <c r="A15" s="7" t="s">
        <v>180</v>
      </c>
      <c r="B15" s="7" t="s">
        <v>189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6">
      <c r="A16" s="7" t="s">
        <v>180</v>
      </c>
      <c r="B16" s="7" t="s">
        <v>192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6">
      <c r="A17" s="23" t="s">
        <v>294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6">
      <c r="A18" s="23" t="s">
        <v>287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6">
      <c r="A19" s="7" t="s">
        <v>185</v>
      </c>
      <c r="B19" s="7" t="s">
        <v>186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6">
      <c r="A20" s="7" t="s">
        <v>185</v>
      </c>
      <c r="B20" s="7" t="s">
        <v>190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6">
      <c r="A21" s="7" t="s">
        <v>185</v>
      </c>
      <c r="B21" s="7" t="s">
        <v>195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6">
      <c r="A22" s="23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6">
      <c r="A23" s="23" t="s">
        <v>289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6">
      <c r="A24" s="7" t="s">
        <v>176</v>
      </c>
      <c r="B24" s="7" t="s">
        <v>177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6">
      <c r="A25" s="7" t="s">
        <v>176</v>
      </c>
      <c r="B25" s="7" t="s">
        <v>187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6">
      <c r="A26" s="7" t="s">
        <v>176</v>
      </c>
      <c r="B26" s="7" t="s">
        <v>194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6">
      <c r="A27" s="25" t="s">
        <v>292</v>
      </c>
      <c r="B27" s="1"/>
      <c r="C27" s="24"/>
      <c r="D27" s="24"/>
      <c r="E27" s="24"/>
      <c r="F27" s="24"/>
      <c r="G27" s="24">
        <f>SUBTOTAL(1,G24:G26)</f>
        <v>19075333.333333332</v>
      </c>
    </row>
    <row r="28" spans="1:7" outlineLevel="1" x14ac:dyDescent="0.6">
      <c r="A28" s="25" t="s">
        <v>285</v>
      </c>
      <c r="B28" s="1"/>
      <c r="C28" s="24"/>
      <c r="D28" s="24">
        <f>SUBTOTAL(4,D24:D26)</f>
        <v>1793</v>
      </c>
      <c r="E28" s="24"/>
      <c r="F28" s="24"/>
      <c r="G28" s="24"/>
    </row>
    <row r="29" spans="1:7" x14ac:dyDescent="0.6">
      <c r="A29" s="25" t="s">
        <v>291</v>
      </c>
      <c r="B29" s="1"/>
      <c r="C29" s="24"/>
      <c r="D29" s="24"/>
      <c r="E29" s="24"/>
      <c r="F29" s="24"/>
      <c r="G29" s="24">
        <f>SUBTOTAL(1,G4:G26)</f>
        <v>28250933.333333332</v>
      </c>
    </row>
    <row r="30" spans="1:7" x14ac:dyDescent="0.6">
      <c r="A30" s="25" t="s">
        <v>290</v>
      </c>
      <c r="B30" s="1"/>
      <c r="C30" s="24"/>
      <c r="D30" s="24">
        <f>SUBTOTAL(4,D4:D26)</f>
        <v>2571</v>
      </c>
      <c r="E30" s="24"/>
      <c r="F30" s="24"/>
      <c r="G30" s="24"/>
    </row>
  </sheetData>
  <sortState xmlns:xlrd2="http://schemas.microsoft.com/office/spreadsheetml/2017/richdata2" ref="A4:G62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6"/>
  <sheetViews>
    <sheetView tabSelected="1" workbookViewId="0">
      <selection activeCell="A2" sqref="A2"/>
    </sheetView>
  </sheetViews>
  <sheetFormatPr defaultRowHeight="16.899999999999999" x14ac:dyDescent="0.6"/>
  <cols>
    <col min="1" max="1" width="11.0625" bestFit="1" customWidth="1"/>
    <col min="2" max="2" width="11.375" bestFit="1" customWidth="1"/>
    <col min="3" max="3" width="13.3125" bestFit="1" customWidth="1"/>
    <col min="4" max="4" width="11.375" bestFit="1" customWidth="1"/>
    <col min="5" max="5" width="13.3125" bestFit="1" customWidth="1"/>
    <col min="6" max="6" width="15.875" bestFit="1" customWidth="1"/>
    <col min="7" max="7" width="17.8125" bestFit="1" customWidth="1"/>
    <col min="8" max="11" width="11.1875" bestFit="1" customWidth="1"/>
    <col min="12" max="12" width="6.5625" bestFit="1" customWidth="1"/>
  </cols>
  <sheetData>
    <row r="1" spans="1:8" ht="20.65" x14ac:dyDescent="0.6">
      <c r="A1" s="27" t="s">
        <v>196</v>
      </c>
      <c r="B1" s="27"/>
      <c r="C1" s="27"/>
      <c r="D1" s="27"/>
      <c r="E1" s="27"/>
      <c r="F1" s="27"/>
      <c r="G1" s="27"/>
      <c r="H1" s="27"/>
    </row>
    <row r="3" spans="1:8" x14ac:dyDescent="0.6">
      <c r="A3" s="7" t="s">
        <v>197</v>
      </c>
      <c r="B3" s="7" t="s">
        <v>198</v>
      </c>
      <c r="C3" s="7" t="s">
        <v>199</v>
      </c>
      <c r="D3" s="7" t="s">
        <v>200</v>
      </c>
      <c r="E3" s="7" t="s">
        <v>201</v>
      </c>
      <c r="F3" s="7" t="s">
        <v>202</v>
      </c>
      <c r="G3" s="7" t="s">
        <v>203</v>
      </c>
      <c r="H3" s="7" t="s">
        <v>204</v>
      </c>
    </row>
    <row r="4" spans="1:8" x14ac:dyDescent="0.6">
      <c r="A4" s="7" t="s">
        <v>205</v>
      </c>
      <c r="B4" s="11">
        <v>45695</v>
      </c>
      <c r="C4" s="7" t="s">
        <v>206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6">
      <c r="A5" s="7" t="s">
        <v>207</v>
      </c>
      <c r="B5" s="11">
        <v>45698</v>
      </c>
      <c r="C5" s="7" t="s">
        <v>208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6">
      <c r="A6" s="7" t="s">
        <v>209</v>
      </c>
      <c r="B6" s="11">
        <v>45712</v>
      </c>
      <c r="C6" s="7" t="s">
        <v>210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6">
      <c r="A7" s="7" t="s">
        <v>211</v>
      </c>
      <c r="B7" s="11">
        <v>45719</v>
      </c>
      <c r="C7" s="7" t="s">
        <v>208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6">
      <c r="A8" s="7" t="s">
        <v>212</v>
      </c>
      <c r="B8" s="11">
        <v>45723</v>
      </c>
      <c r="C8" s="7" t="s">
        <v>210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6">
      <c r="A9" s="7" t="s">
        <v>213</v>
      </c>
      <c r="B9" s="11">
        <v>45726</v>
      </c>
      <c r="C9" s="7" t="s">
        <v>206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6">
      <c r="A10" s="7" t="s">
        <v>214</v>
      </c>
      <c r="B10" s="11">
        <v>45731</v>
      </c>
      <c r="C10" s="7" t="s">
        <v>215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6">
      <c r="A11" s="7" t="s">
        <v>216</v>
      </c>
      <c r="B11" s="11">
        <v>45733</v>
      </c>
      <c r="C11" s="7" t="s">
        <v>208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6">
      <c r="A12" s="7" t="s">
        <v>217</v>
      </c>
      <c r="B12" s="11">
        <v>45738</v>
      </c>
      <c r="C12" s="7" t="s">
        <v>215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6">
      <c r="A13" s="7" t="s">
        <v>218</v>
      </c>
      <c r="B13" s="11">
        <v>45739</v>
      </c>
      <c r="C13" s="7" t="s">
        <v>206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6">
      <c r="A16" s="35" t="s">
        <v>197</v>
      </c>
      <c r="B16" t="s" vm="1">
        <v>298</v>
      </c>
    </row>
    <row r="18" spans="1:5" x14ac:dyDescent="0.6">
      <c r="B18" s="35" t="s">
        <v>301</v>
      </c>
    </row>
    <row r="19" spans="1:5" x14ac:dyDescent="0.6">
      <c r="B19" t="s">
        <v>302</v>
      </c>
      <c r="D19" t="s">
        <v>303</v>
      </c>
    </row>
    <row r="21" spans="1:5" x14ac:dyDescent="0.6">
      <c r="A21" s="35" t="s">
        <v>299</v>
      </c>
      <c r="B21" t="s">
        <v>305</v>
      </c>
      <c r="C21" t="s">
        <v>304</v>
      </c>
      <c r="D21" t="s">
        <v>305</v>
      </c>
      <c r="E21" t="s">
        <v>304</v>
      </c>
    </row>
    <row r="22" spans="1:5" x14ac:dyDescent="0.6">
      <c r="A22" s="36" t="s">
        <v>206</v>
      </c>
      <c r="B22" s="37">
        <v>36000</v>
      </c>
      <c r="C22" s="37">
        <v>39700</v>
      </c>
      <c r="D22" s="37">
        <v>36000</v>
      </c>
      <c r="E22" s="37">
        <v>39700</v>
      </c>
    </row>
    <row r="23" spans="1:5" x14ac:dyDescent="0.6">
      <c r="A23" s="36" t="s">
        <v>210</v>
      </c>
      <c r="B23" s="37">
        <v>100000</v>
      </c>
      <c r="C23" s="37">
        <v>103500</v>
      </c>
      <c r="D23" s="37">
        <v>100000</v>
      </c>
      <c r="E23" s="37">
        <v>103500</v>
      </c>
    </row>
    <row r="24" spans="1:5" x14ac:dyDescent="0.6">
      <c r="A24" s="36" t="s">
        <v>208</v>
      </c>
      <c r="B24" s="37">
        <v>70000</v>
      </c>
      <c r="C24" s="37">
        <v>73500</v>
      </c>
      <c r="D24" s="37">
        <v>70000</v>
      </c>
      <c r="E24" s="37">
        <v>74500</v>
      </c>
    </row>
    <row r="25" spans="1:5" x14ac:dyDescent="0.6">
      <c r="A25" s="36" t="s">
        <v>215</v>
      </c>
      <c r="B25" s="37"/>
      <c r="C25" s="37"/>
      <c r="D25" s="37">
        <v>20000</v>
      </c>
      <c r="E25" s="37">
        <v>22700</v>
      </c>
    </row>
    <row r="26" spans="1:5" x14ac:dyDescent="0.6">
      <c r="A26" s="36" t="s">
        <v>300</v>
      </c>
      <c r="B26" s="37">
        <v>68666.666666666672</v>
      </c>
      <c r="C26" s="37">
        <v>72233.333333333328</v>
      </c>
      <c r="D26" s="37">
        <v>50285.714285714283</v>
      </c>
      <c r="E26" s="37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3"/>
  <sheetViews>
    <sheetView workbookViewId="0">
      <selection activeCell="I12" sqref="I12"/>
    </sheetView>
  </sheetViews>
  <sheetFormatPr defaultRowHeight="16.899999999999999" x14ac:dyDescent="0.6"/>
  <sheetData>
    <row r="1" spans="1:7" ht="20.65" x14ac:dyDescent="0.6">
      <c r="A1" s="27" t="s">
        <v>219</v>
      </c>
      <c r="B1" s="27"/>
      <c r="C1" s="27"/>
      <c r="D1" s="27"/>
      <c r="E1" s="27"/>
      <c r="F1" s="27"/>
      <c r="G1" s="27"/>
    </row>
    <row r="3" spans="1:7" x14ac:dyDescent="0.6">
      <c r="A3" s="26" t="s">
        <v>220</v>
      </c>
      <c r="B3" s="26" t="s">
        <v>221</v>
      </c>
      <c r="C3" s="26" t="s">
        <v>222</v>
      </c>
      <c r="D3" s="26" t="s">
        <v>223</v>
      </c>
      <c r="E3" s="26" t="s">
        <v>224</v>
      </c>
      <c r="F3" s="26" t="s">
        <v>225</v>
      </c>
      <c r="G3" s="26" t="s">
        <v>12</v>
      </c>
    </row>
    <row r="4" spans="1:7" x14ac:dyDescent="0.6">
      <c r="A4" s="7" t="s">
        <v>226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SUM($B4:$F4)</f>
        <v>420</v>
      </c>
    </row>
    <row r="5" spans="1:7" x14ac:dyDescent="0.6">
      <c r="A5" s="7" t="s">
        <v>227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SUM($B5:$F5)</f>
        <v>470</v>
      </c>
    </row>
    <row r="6" spans="1:7" x14ac:dyDescent="0.6">
      <c r="A6" s="7" t="s">
        <v>228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6">
      <c r="A7" s="7" t="s">
        <v>229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6">
      <c r="A8" s="7" t="s">
        <v>230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6">
      <c r="A9" s="7" t="s">
        <v>231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6">
      <c r="A10" s="7" t="s">
        <v>232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6">
      <c r="A11" s="7" t="s">
        <v>233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6">
      <c r="A12" s="7" t="s">
        <v>234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6">
      <c r="A13" s="7" t="s">
        <v>235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3" workbookViewId="0">
      <selection activeCell="I20" sqref="I20"/>
    </sheetView>
  </sheetViews>
  <sheetFormatPr defaultRowHeight="16.899999999999999" x14ac:dyDescent="0.6"/>
  <sheetData>
    <row r="1" spans="1:6" ht="20.65" x14ac:dyDescent="0.6">
      <c r="A1" s="27" t="s">
        <v>297</v>
      </c>
      <c r="B1" s="27"/>
      <c r="C1" s="27"/>
      <c r="D1" s="27"/>
      <c r="E1" s="27"/>
      <c r="F1" s="27"/>
    </row>
    <row r="3" spans="1:6" x14ac:dyDescent="0.6">
      <c r="A3" s="7" t="s">
        <v>236</v>
      </c>
      <c r="B3" s="7" t="s">
        <v>237</v>
      </c>
      <c r="C3" s="7" t="s">
        <v>238</v>
      </c>
      <c r="D3" s="7" t="s">
        <v>239</v>
      </c>
      <c r="E3" s="7" t="s">
        <v>240</v>
      </c>
      <c r="F3" s="7" t="s">
        <v>241</v>
      </c>
    </row>
    <row r="4" spans="1:6" x14ac:dyDescent="0.6">
      <c r="A4" s="7" t="s">
        <v>242</v>
      </c>
      <c r="B4" s="7" t="s">
        <v>243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6">
      <c r="A5" s="7" t="s">
        <v>244</v>
      </c>
      <c r="B5" s="7" t="s">
        <v>245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6">
      <c r="A6" s="7" t="s">
        <v>246</v>
      </c>
      <c r="B6" s="7" t="s">
        <v>247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6">
      <c r="A7" s="7" t="s">
        <v>248</v>
      </c>
      <c r="B7" s="7" t="s">
        <v>249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6">
      <c r="A8" s="7" t="s">
        <v>250</v>
      </c>
      <c r="B8" s="7" t="s">
        <v>251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6">
      <c r="A9" s="7" t="s">
        <v>252</v>
      </c>
      <c r="B9" s="7" t="s">
        <v>253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다래 김</cp:lastModifiedBy>
  <dcterms:created xsi:type="dcterms:W3CDTF">2023-04-27T08:01:32Z</dcterms:created>
  <dcterms:modified xsi:type="dcterms:W3CDTF">2026-02-14T11:10:13Z</dcterms:modified>
</cp:coreProperties>
</file>