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m\OneDrive\바탕 화면\지정번호\1102\"/>
    </mc:Choice>
  </mc:AlternateContent>
  <xr:revisionPtr revIDLastSave="0" documentId="13_ncr:1_{5F76670E-15E9-4FC1-8902-D7AB9EB260CF}" xr6:coauthVersionLast="47" xr6:coauthVersionMax="47" xr10:uidLastSave="{00000000-0000-0000-0000-000000000000}"/>
  <bookViews>
    <workbookView xWindow="-98" yWindow="-98" windowWidth="21795" windowHeight="12975" xr2:uid="{B5CB5CE3-AFC3-4A8A-8D82-6FE474175224}"/>
  </bookViews>
  <sheets>
    <sheet name="Sheet1" sheetId="1" r:id="rId1"/>
  </sheets>
  <definedNames>
    <definedName name="_xlnm.Print_Area" localSheetId="0">Sheet1!$A$2:$H$43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E28" i="1"/>
  <c r="F27" i="1"/>
  <c r="E27" i="1"/>
  <c r="F26" i="1"/>
  <c r="E26" i="1"/>
  <c r="F25" i="1"/>
  <c r="E25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F23" i="1"/>
  <c r="F19" i="1"/>
  <c r="F12" i="1"/>
  <c r="F6" i="1"/>
  <c r="F21" i="1"/>
  <c r="F16" i="1"/>
  <c r="F22" i="1"/>
  <c r="F10" i="1"/>
  <c r="F7" i="1"/>
  <c r="F15" i="1"/>
  <c r="F8" i="1"/>
  <c r="F13" i="1"/>
  <c r="F20" i="1"/>
  <c r="F4" i="1"/>
  <c r="F5" i="1"/>
  <c r="F17" i="1"/>
  <c r="F18" i="1"/>
  <c r="F9" i="1"/>
  <c r="F11" i="1"/>
  <c r="F14" i="1"/>
  <c r="E23" i="1"/>
  <c r="H23" i="1" s="1"/>
  <c r="E19" i="1"/>
  <c r="H19" i="1" s="1"/>
  <c r="E12" i="1"/>
  <c r="H12" i="1" s="1"/>
  <c r="E6" i="1"/>
  <c r="H20" i="1" s="1"/>
  <c r="E21" i="1"/>
  <c r="E16" i="1"/>
  <c r="E22" i="1"/>
  <c r="E10" i="1"/>
  <c r="E7" i="1"/>
  <c r="E15" i="1"/>
  <c r="E8" i="1"/>
  <c r="E13" i="1"/>
  <c r="E20" i="1"/>
  <c r="E4" i="1"/>
  <c r="H21" i="1" s="1"/>
  <c r="E5" i="1"/>
  <c r="H8" i="1" s="1"/>
  <c r="E17" i="1"/>
  <c r="E18" i="1"/>
  <c r="H18" i="1" s="1"/>
  <c r="E9" i="1"/>
  <c r="H9" i="1" s="1"/>
  <c r="E11" i="1"/>
  <c r="H11" i="1" s="1"/>
  <c r="E14" i="1"/>
  <c r="H14" i="1" s="1"/>
  <c r="H4" i="1" l="1"/>
  <c r="H13" i="1"/>
  <c r="H5" i="1"/>
  <c r="H22" i="1"/>
  <c r="H16" i="1"/>
  <c r="H6" i="1"/>
  <c r="H17" i="1"/>
  <c r="H15" i="1"/>
  <c r="H7" i="1"/>
  <c r="H10" i="1"/>
</calcChain>
</file>

<file path=xl/sharedStrings.xml><?xml version="1.0" encoding="utf-8"?>
<sst xmlns="http://schemas.openxmlformats.org/spreadsheetml/2006/main" count="56" uniqueCount="43">
  <si>
    <t>대리점명</t>
    <phoneticPr fontId="1" type="noConversion"/>
  </si>
  <si>
    <t>취급기종</t>
    <phoneticPr fontId="1" type="noConversion"/>
  </si>
  <si>
    <t>상반기</t>
    <phoneticPr fontId="1" type="noConversion"/>
  </si>
  <si>
    <t>하반기</t>
    <phoneticPr fontId="1" type="noConversion"/>
  </si>
  <si>
    <t>강동1</t>
    <phoneticPr fontId="1" type="noConversion"/>
  </si>
  <si>
    <t>강동2</t>
    <phoneticPr fontId="1" type="noConversion"/>
  </si>
  <si>
    <t>강서1</t>
    <phoneticPr fontId="1" type="noConversion"/>
  </si>
  <si>
    <t>강서2</t>
    <phoneticPr fontId="1" type="noConversion"/>
  </si>
  <si>
    <t>강서3</t>
    <phoneticPr fontId="1" type="noConversion"/>
  </si>
  <si>
    <t>수서1</t>
    <phoneticPr fontId="1" type="noConversion"/>
  </si>
  <si>
    <t>수서2</t>
    <phoneticPr fontId="1" type="noConversion"/>
  </si>
  <si>
    <t>수서3</t>
    <phoneticPr fontId="1" type="noConversion"/>
  </si>
  <si>
    <t>영등포1</t>
    <phoneticPr fontId="1" type="noConversion"/>
  </si>
  <si>
    <t>영등포2</t>
    <phoneticPr fontId="1" type="noConversion"/>
  </si>
  <si>
    <t>강남1</t>
    <phoneticPr fontId="1" type="noConversion"/>
  </si>
  <si>
    <t>강남2</t>
    <phoneticPr fontId="1" type="noConversion"/>
  </si>
  <si>
    <t>강남3</t>
    <phoneticPr fontId="1" type="noConversion"/>
  </si>
  <si>
    <t>강남4</t>
    <phoneticPr fontId="1" type="noConversion"/>
  </si>
  <si>
    <t>강북1</t>
    <phoneticPr fontId="1" type="noConversion"/>
  </si>
  <si>
    <t>강북2</t>
    <phoneticPr fontId="1" type="noConversion"/>
  </si>
  <si>
    <t>종로1</t>
    <phoneticPr fontId="1" type="noConversion"/>
  </si>
  <si>
    <t>종로2</t>
    <phoneticPr fontId="1" type="noConversion"/>
  </si>
  <si>
    <t>중로3</t>
    <phoneticPr fontId="1" type="noConversion"/>
  </si>
  <si>
    <t>종로4</t>
    <phoneticPr fontId="1" type="noConversion"/>
  </si>
  <si>
    <t>HP</t>
    <phoneticPr fontId="1" type="noConversion"/>
  </si>
  <si>
    <t>IBM</t>
    <phoneticPr fontId="1" type="noConversion"/>
  </si>
  <si>
    <t>Compaq</t>
    <phoneticPr fontId="1" type="noConversion"/>
  </si>
  <si>
    <t>Dell</t>
    <phoneticPr fontId="1" type="noConversion"/>
  </si>
  <si>
    <t>LG</t>
    <phoneticPr fontId="1" type="noConversion"/>
  </si>
  <si>
    <t>삼보</t>
    <phoneticPr fontId="1" type="noConversion"/>
  </si>
  <si>
    <t>Samsung</t>
    <phoneticPr fontId="1" type="noConversion"/>
  </si>
  <si>
    <t>우혁정보기기 컴퓨터 판매 현황</t>
    <phoneticPr fontId="1" type="noConversion"/>
  </si>
  <si>
    <t>총판매량</t>
    <phoneticPr fontId="1" type="noConversion"/>
  </si>
  <si>
    <t>평균판매량</t>
    <phoneticPr fontId="1" type="noConversion"/>
  </si>
  <si>
    <t>증가율</t>
    <phoneticPr fontId="1" type="noConversion"/>
  </si>
  <si>
    <t>순위</t>
    <phoneticPr fontId="1" type="noConversion"/>
  </si>
  <si>
    <t>증가율 계산시 사용한 함수식</t>
    <phoneticPr fontId="1" type="noConversion"/>
  </si>
  <si>
    <t>대리점명에 "종로"를 포함한 합</t>
    <phoneticPr fontId="1" type="noConversion"/>
  </si>
  <si>
    <t>대리점명에 "2"를 포함한 합</t>
    <phoneticPr fontId="1" type="noConversion"/>
  </si>
  <si>
    <t>대리점명에 "종로"를 포함하면서 취급기종이 "Dell"인 합</t>
    <phoneticPr fontId="1" type="noConversion"/>
  </si>
  <si>
    <t>상반기 판매대수가 130 이상 180 미만인 합</t>
    <phoneticPr fontId="1" type="noConversion"/>
  </si>
  <si>
    <t>=ROUND(($D6/$C6)*100%,4)</t>
    <phoneticPr fontId="1" type="noConversion"/>
  </si>
  <si>
    <t>=SUMIF($A$4:$A$23,"종로*",E$4:E$23)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</si>
</sst>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_);[Red]\(0\)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u/>
      <sz val="2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178" fontId="4" fillId="0" borderId="11" xfId="0" applyNumberFormat="1" applyFont="1" applyBorder="1">
      <alignment vertical="center"/>
    </xf>
    <xf numFmtId="10" fontId="4" fillId="0" borderId="11" xfId="0" applyNumberFormat="1" applyFont="1" applyBorder="1">
      <alignment vertical="center"/>
    </xf>
    <xf numFmtId="0" fontId="4" fillId="2" borderId="11" xfId="0" applyFont="1" applyFill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178" fontId="4" fillId="0" borderId="12" xfId="0" applyNumberFormat="1" applyFont="1" applyBorder="1">
      <alignment vertical="center"/>
    </xf>
    <xf numFmtId="10" fontId="4" fillId="0" borderId="12" xfId="0" applyNumberFormat="1" applyFont="1" applyBorder="1">
      <alignment vertical="center"/>
    </xf>
    <xf numFmtId="0" fontId="4" fillId="2" borderId="12" xfId="0" applyFont="1" applyFill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178" fontId="4" fillId="0" borderId="13" xfId="0" applyNumberFormat="1" applyFont="1" applyBorder="1">
      <alignment vertical="center"/>
    </xf>
    <xf numFmtId="10" fontId="4" fillId="0" borderId="13" xfId="0" applyNumberFormat="1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8" fontId="4" fillId="0" borderId="1" xfId="0" applyNumberFormat="1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u="sng"/>
              <a:t>컴퓨터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상반기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Sheet1!$A$4:$A$8</c:f>
              <c:strCache>
                <c:ptCount val="5"/>
                <c:pt idx="0">
                  <c:v>강북1</c:v>
                </c:pt>
                <c:pt idx="1">
                  <c:v>강북2</c:v>
                </c:pt>
                <c:pt idx="2">
                  <c:v>강서3</c:v>
                </c:pt>
                <c:pt idx="3">
                  <c:v>영등포2</c:v>
                </c:pt>
                <c:pt idx="4">
                  <c:v>강남2</c:v>
                </c:pt>
              </c:strCache>
            </c:strRef>
          </c:cat>
          <c:val>
            <c:numRef>
              <c:f>Sheet1!$C$4:$C$8</c:f>
              <c:numCache>
                <c:formatCode>General</c:formatCode>
                <c:ptCount val="5"/>
                <c:pt idx="0">
                  <c:v>270</c:v>
                </c:pt>
                <c:pt idx="1">
                  <c:v>250</c:v>
                </c:pt>
                <c:pt idx="2">
                  <c:v>240</c:v>
                </c:pt>
                <c:pt idx="3">
                  <c:v>228</c:v>
                </c:pt>
                <c:pt idx="4">
                  <c:v>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A2-4325-B3AD-4D1E5A197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3316719"/>
        <c:axId val="1669231055"/>
      </c:barChart>
      <c:lineChart>
        <c:grouping val="standard"/>
        <c:varyColors val="0"/>
        <c:ser>
          <c:idx val="1"/>
          <c:order val="1"/>
          <c:tx>
            <c:strRef>
              <c:f>Sheet1!$D$3</c:f>
              <c:strCache>
                <c:ptCount val="1"/>
                <c:pt idx="0">
                  <c:v>하반기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Sheet1!$A$4:$A$8</c:f>
              <c:strCache>
                <c:ptCount val="5"/>
                <c:pt idx="0">
                  <c:v>강북1</c:v>
                </c:pt>
                <c:pt idx="1">
                  <c:v>강북2</c:v>
                </c:pt>
                <c:pt idx="2">
                  <c:v>강서3</c:v>
                </c:pt>
                <c:pt idx="3">
                  <c:v>영등포2</c:v>
                </c:pt>
                <c:pt idx="4">
                  <c:v>강남2</c:v>
                </c:pt>
              </c:strCache>
            </c:strRef>
          </c:cat>
          <c:val>
            <c:numRef>
              <c:f>Sheet1!$D$4:$D$8</c:f>
              <c:numCache>
                <c:formatCode>General</c:formatCode>
                <c:ptCount val="5"/>
                <c:pt idx="0">
                  <c:v>130</c:v>
                </c:pt>
                <c:pt idx="1">
                  <c:v>110</c:v>
                </c:pt>
                <c:pt idx="2">
                  <c:v>195</c:v>
                </c:pt>
                <c:pt idx="3">
                  <c:v>285</c:v>
                </c:pt>
                <c:pt idx="4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2-4325-B3AD-4D1E5A197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3316719"/>
        <c:axId val="1669231055"/>
      </c:lineChart>
      <c:catAx>
        <c:axId val="1303316719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대리점명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69231055"/>
        <c:crosses val="autoZero"/>
        <c:auto val="1"/>
        <c:lblAlgn val="ctr"/>
        <c:lblOffset val="100"/>
        <c:noMultiLvlLbl val="0"/>
      </c:catAx>
      <c:valAx>
        <c:axId val="1669231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판매대수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16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154781</xdr:colOff>
      <xdr:row>29</xdr:row>
      <xdr:rowOff>28575</xdr:rowOff>
    </xdr:from>
    <xdr:to>
      <xdr:col>7</xdr:col>
      <xdr:colOff>466725</xdr:colOff>
      <xdr:row>41</xdr:row>
      <xdr:rowOff>200025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950FBE6-36E3-24D2-10EA-500D0749F0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A6587-9694-420B-A1D2-4BFBCC362295}">
  <sheetPr>
    <pageSetUpPr fitToPage="1"/>
  </sheetPr>
  <dimension ref="A1:H29"/>
  <sheetViews>
    <sheetView tabSelected="1" topLeftCell="A20" workbookViewId="0">
      <selection activeCell="L24" sqref="L24"/>
    </sheetView>
  </sheetViews>
  <sheetFormatPr defaultRowHeight="16.899999999999999" x14ac:dyDescent="0.6"/>
  <cols>
    <col min="2" max="2" width="10.5" customWidth="1"/>
    <col min="3" max="3" width="8.1875" customWidth="1"/>
    <col min="4" max="4" width="7.75" customWidth="1"/>
    <col min="6" max="6" width="10.5625" customWidth="1"/>
    <col min="8" max="8" width="7.75" customWidth="1"/>
  </cols>
  <sheetData>
    <row r="1" spans="1:8" hidden="1" x14ac:dyDescent="0.6"/>
    <row r="2" spans="1:8" ht="28.5" x14ac:dyDescent="0.6">
      <c r="A2" s="1" t="s">
        <v>31</v>
      </c>
      <c r="B2" s="1"/>
      <c r="C2" s="1"/>
      <c r="D2" s="1"/>
      <c r="E2" s="1"/>
      <c r="F2" s="1"/>
      <c r="G2" s="1"/>
      <c r="H2" s="1"/>
    </row>
    <row r="3" spans="1:8" ht="12" customHeight="1" x14ac:dyDescent="0.6">
      <c r="A3" s="2" t="s">
        <v>0</v>
      </c>
      <c r="B3" s="2" t="s">
        <v>1</v>
      </c>
      <c r="C3" s="2" t="s">
        <v>2</v>
      </c>
      <c r="D3" s="2" t="s">
        <v>3</v>
      </c>
      <c r="E3" s="2" t="s">
        <v>32</v>
      </c>
      <c r="F3" s="2" t="s">
        <v>33</v>
      </c>
      <c r="G3" s="2" t="s">
        <v>34</v>
      </c>
      <c r="H3" s="2" t="s">
        <v>35</v>
      </c>
    </row>
    <row r="4" spans="1:8" ht="12" customHeight="1" x14ac:dyDescent="0.6">
      <c r="A4" s="3" t="s">
        <v>18</v>
      </c>
      <c r="B4" s="3" t="s">
        <v>29</v>
      </c>
      <c r="C4" s="4">
        <v>270</v>
      </c>
      <c r="D4" s="4">
        <v>130</v>
      </c>
      <c r="E4" s="4">
        <f>IF((($C4*0.9)+($D4*0.1))*10&gt;=1500,(($C4*0.9)+($D4*0.1))*10,($C4*0.1+$D4*0.9)*10)</f>
        <v>2560</v>
      </c>
      <c r="F4" s="5">
        <f>($C4+$D4)/2</f>
        <v>200</v>
      </c>
      <c r="G4" s="6">
        <f>ROUND(($D4/$C4)*100%,4)</f>
        <v>0.48149999999999998</v>
      </c>
      <c r="H4" s="7">
        <f>RANK($E4,$E$4:$E$23,0)</f>
        <v>1</v>
      </c>
    </row>
    <row r="5" spans="1:8" ht="12" customHeight="1" x14ac:dyDescent="0.6">
      <c r="A5" s="8" t="s">
        <v>19</v>
      </c>
      <c r="B5" s="8" t="s">
        <v>27</v>
      </c>
      <c r="C5" s="9">
        <v>250</v>
      </c>
      <c r="D5" s="9">
        <v>110</v>
      </c>
      <c r="E5" s="9">
        <f>IF((($C5*0.9)+($D5*0.1))*10&gt;=1500,(($C5*0.9)+($D5*0.1))*10,($C5*0.1+$D5*0.9)*10)</f>
        <v>2360</v>
      </c>
      <c r="F5" s="10">
        <f>($C5+$D5)/2</f>
        <v>180</v>
      </c>
      <c r="G5" s="11">
        <f t="shared" ref="G5:G23" si="0">ROUND(($D5/$C5)*100%,4)</f>
        <v>0.44</v>
      </c>
      <c r="H5" s="12">
        <f>RANK($E5,$E$4:$E$23,0)</f>
        <v>2</v>
      </c>
    </row>
    <row r="6" spans="1:8" ht="12" customHeight="1" x14ac:dyDescent="0.6">
      <c r="A6" s="8" t="s">
        <v>8</v>
      </c>
      <c r="B6" s="8" t="s">
        <v>25</v>
      </c>
      <c r="C6" s="9">
        <v>240</v>
      </c>
      <c r="D6" s="9">
        <v>195</v>
      </c>
      <c r="E6" s="9">
        <f>IF((($C6*0.9)+($D6*0.1))*10&gt;=1500,(($C6*0.9)+($D6*0.1))*10,($C6*0.1+$D6*0.9)*10)</f>
        <v>2355</v>
      </c>
      <c r="F6" s="10">
        <f>($C6+$D6)/2</f>
        <v>217.5</v>
      </c>
      <c r="G6" s="11">
        <f t="shared" si="0"/>
        <v>0.8125</v>
      </c>
      <c r="H6" s="12">
        <f>RANK($E6,$E$4:$E$23,0)</f>
        <v>3</v>
      </c>
    </row>
    <row r="7" spans="1:8" ht="12" customHeight="1" x14ac:dyDescent="0.6">
      <c r="A7" s="8" t="s">
        <v>13</v>
      </c>
      <c r="B7" s="8" t="s">
        <v>30</v>
      </c>
      <c r="C7" s="9">
        <v>228</v>
      </c>
      <c r="D7" s="9">
        <v>285</v>
      </c>
      <c r="E7" s="9">
        <f>IF((($C7*0.9)+($D7*0.1))*10&gt;=1500,(($C7*0.9)+($D7*0.1))*10,($C7*0.1+$D7*0.9)*10)</f>
        <v>2337</v>
      </c>
      <c r="F7" s="10">
        <f>($C7+$D7)/2</f>
        <v>256.5</v>
      </c>
      <c r="G7" s="11">
        <f t="shared" si="0"/>
        <v>1.25</v>
      </c>
      <c r="H7" s="12">
        <f>RANK($E7,$E$4:$E$23,0)</f>
        <v>4</v>
      </c>
    </row>
    <row r="8" spans="1:8" ht="12" customHeight="1" x14ac:dyDescent="0.6">
      <c r="A8" s="8" t="s">
        <v>15</v>
      </c>
      <c r="B8" s="8" t="s">
        <v>28</v>
      </c>
      <c r="C8" s="9">
        <v>220</v>
      </c>
      <c r="D8" s="9">
        <v>290</v>
      </c>
      <c r="E8" s="9">
        <f>IF((($C8*0.9)+($D8*0.1))*10&gt;=1500,(($C8*0.9)+($D8*0.1))*10,($C8*0.1+$D8*0.9)*10)</f>
        <v>2270</v>
      </c>
      <c r="F8" s="10">
        <f>($C8+$D8)/2</f>
        <v>255</v>
      </c>
      <c r="G8" s="11">
        <f t="shared" si="0"/>
        <v>1.3182</v>
      </c>
      <c r="H8" s="12">
        <f>RANK($E8,$E$4:$E$23,0)</f>
        <v>5</v>
      </c>
    </row>
    <row r="9" spans="1:8" ht="12" customHeight="1" x14ac:dyDescent="0.6">
      <c r="A9" s="8" t="s">
        <v>22</v>
      </c>
      <c r="B9" s="8" t="s">
        <v>27</v>
      </c>
      <c r="C9" s="9">
        <v>220</v>
      </c>
      <c r="D9" s="9">
        <v>150</v>
      </c>
      <c r="E9" s="9">
        <f>IF((($C9*0.9)+($D9*0.1))*10&gt;=1500,(($C9*0.9)+($D9*0.1))*10,($C9*0.1+$D9*0.9)*10)</f>
        <v>2130</v>
      </c>
      <c r="F9" s="10">
        <f>($C9+$D9)/2</f>
        <v>185</v>
      </c>
      <c r="G9" s="11">
        <f t="shared" si="0"/>
        <v>0.68179999999999996</v>
      </c>
      <c r="H9" s="9">
        <f>RANK($E9,$E$4:$E$23,0)</f>
        <v>6</v>
      </c>
    </row>
    <row r="10" spans="1:8" ht="12" customHeight="1" x14ac:dyDescent="0.6">
      <c r="A10" s="8" t="s">
        <v>12</v>
      </c>
      <c r="B10" s="8" t="s">
        <v>30</v>
      </c>
      <c r="C10" s="9">
        <v>190</v>
      </c>
      <c r="D10" s="9">
        <v>184</v>
      </c>
      <c r="E10" s="9">
        <f>IF((($C10*0.9)+($D10*0.1))*10&gt;=1500,(($C10*0.9)+($D10*0.1))*10,($C10*0.1+$D10*0.9)*10)</f>
        <v>1894</v>
      </c>
      <c r="F10" s="10">
        <f>($C10+$D10)/2</f>
        <v>187</v>
      </c>
      <c r="G10" s="11">
        <f t="shared" si="0"/>
        <v>0.96840000000000004</v>
      </c>
      <c r="H10" s="9">
        <f>RANK($E10,$E$4:$E$23,0)</f>
        <v>7</v>
      </c>
    </row>
    <row r="11" spans="1:8" ht="12" customHeight="1" x14ac:dyDescent="0.6">
      <c r="A11" s="8" t="s">
        <v>23</v>
      </c>
      <c r="B11" s="8" t="s">
        <v>28</v>
      </c>
      <c r="C11" s="9">
        <v>180</v>
      </c>
      <c r="D11" s="9">
        <v>250</v>
      </c>
      <c r="E11" s="9">
        <f>IF((($C11*0.9)+($D11*0.1))*10&gt;=1500,(($C11*0.9)+($D11*0.1))*10,($C11*0.1+$D11*0.9)*10)</f>
        <v>1870</v>
      </c>
      <c r="F11" s="10">
        <f>($C11+$D11)/2</f>
        <v>215</v>
      </c>
      <c r="G11" s="11">
        <f t="shared" si="0"/>
        <v>1.3889</v>
      </c>
      <c r="H11" s="9">
        <f>RANK($E11,$E$4:$E$23,0)</f>
        <v>8</v>
      </c>
    </row>
    <row r="12" spans="1:8" ht="12" customHeight="1" x14ac:dyDescent="0.6">
      <c r="A12" s="8" t="s">
        <v>7</v>
      </c>
      <c r="B12" s="8" t="s">
        <v>25</v>
      </c>
      <c r="C12" s="9">
        <v>180</v>
      </c>
      <c r="D12" s="9">
        <v>225</v>
      </c>
      <c r="E12" s="9">
        <f>IF((($C12*0.9)+($D12*0.1))*10&gt;=1500,(($C12*0.9)+($D12*0.1))*10,($C12*0.1+$D12*0.9)*10)</f>
        <v>1845</v>
      </c>
      <c r="F12" s="10">
        <f>($C12+$D12)/2</f>
        <v>202.5</v>
      </c>
      <c r="G12" s="11">
        <f t="shared" si="0"/>
        <v>1.25</v>
      </c>
      <c r="H12" s="9">
        <f>RANK($E12,$E$4:$E$23,0)</f>
        <v>9</v>
      </c>
    </row>
    <row r="13" spans="1:8" ht="12" customHeight="1" x14ac:dyDescent="0.6">
      <c r="A13" s="8" t="s">
        <v>16</v>
      </c>
      <c r="B13" s="8" t="s">
        <v>27</v>
      </c>
      <c r="C13" s="9">
        <v>180</v>
      </c>
      <c r="D13" s="9">
        <v>160</v>
      </c>
      <c r="E13" s="9">
        <f>IF((($C13*0.9)+($D13*0.1))*10&gt;=1500,(($C13*0.9)+($D13*0.1))*10,($C13*0.1+$D13*0.9)*10)</f>
        <v>1780</v>
      </c>
      <c r="F13" s="10">
        <f>($C13+$D13)/2</f>
        <v>170</v>
      </c>
      <c r="G13" s="11">
        <f t="shared" si="0"/>
        <v>0.88890000000000002</v>
      </c>
      <c r="H13" s="9">
        <f>RANK($E13,$E$4:$E$23,0)</f>
        <v>10</v>
      </c>
    </row>
    <row r="14" spans="1:8" ht="12" customHeight="1" x14ac:dyDescent="0.6">
      <c r="A14" s="8" t="s">
        <v>4</v>
      </c>
      <c r="B14" s="8" t="s">
        <v>24</v>
      </c>
      <c r="C14" s="9">
        <v>170</v>
      </c>
      <c r="D14" s="9">
        <v>150</v>
      </c>
      <c r="E14" s="9">
        <f>IF((($C14*0.9)+($D14*0.1))*10&gt;=1500,(($C14*0.9)+($D14*0.1))*10,($C14*0.1+$D14*0.9)*10)</f>
        <v>1680</v>
      </c>
      <c r="F14" s="10">
        <f>($C14+$D14)/2</f>
        <v>160</v>
      </c>
      <c r="G14" s="11">
        <f t="shared" si="0"/>
        <v>0.88239999999999996</v>
      </c>
      <c r="H14" s="9">
        <f>RANK($E14,$E$4:$E$23,0)</f>
        <v>11</v>
      </c>
    </row>
    <row r="15" spans="1:8" ht="12" customHeight="1" x14ac:dyDescent="0.6">
      <c r="A15" s="8" t="s">
        <v>14</v>
      </c>
      <c r="B15" s="8" t="s">
        <v>27</v>
      </c>
      <c r="C15" s="9">
        <v>110</v>
      </c>
      <c r="D15" s="9">
        <v>170</v>
      </c>
      <c r="E15" s="9">
        <f>IF((($C15*0.9)+($D15*0.1))*10&gt;=1500,(($C15*0.9)+($D15*0.1))*10,($C15*0.1+$D15*0.9)*10)</f>
        <v>1640</v>
      </c>
      <c r="F15" s="10">
        <f>($C15+$D15)/2</f>
        <v>140</v>
      </c>
      <c r="G15" s="11">
        <f t="shared" si="0"/>
        <v>1.5455000000000001</v>
      </c>
      <c r="H15" s="9">
        <f>RANK($E15,$E$4:$E$23,0)</f>
        <v>12</v>
      </c>
    </row>
    <row r="16" spans="1:8" ht="12" customHeight="1" x14ac:dyDescent="0.6">
      <c r="A16" s="8" t="s">
        <v>10</v>
      </c>
      <c r="B16" s="8" t="s">
        <v>26</v>
      </c>
      <c r="C16" s="9">
        <v>157</v>
      </c>
      <c r="D16" s="9">
        <v>202</v>
      </c>
      <c r="E16" s="9">
        <f>IF((($C16*0.9)+($D16*0.1))*10&gt;=1500,(($C16*0.9)+($D16*0.1))*10,($C16*0.1+$D16*0.9)*10)</f>
        <v>1615</v>
      </c>
      <c r="F16" s="10">
        <f>($C16+$D16)/2</f>
        <v>179.5</v>
      </c>
      <c r="G16" s="11">
        <f t="shared" si="0"/>
        <v>1.2866</v>
      </c>
      <c r="H16" s="9">
        <f>RANK($E16,$E$4:$E$23,0)</f>
        <v>13</v>
      </c>
    </row>
    <row r="17" spans="1:8" ht="12" customHeight="1" x14ac:dyDescent="0.6">
      <c r="A17" s="8" t="s">
        <v>20</v>
      </c>
      <c r="B17" s="8" t="s">
        <v>29</v>
      </c>
      <c r="C17" s="9">
        <v>160</v>
      </c>
      <c r="D17" s="9">
        <v>170</v>
      </c>
      <c r="E17" s="9">
        <f>IF((($C17*0.9)+($D17*0.1))*10&gt;=1500,(($C17*0.9)+($D17*0.1))*10,($C17*0.1+$D17*0.9)*10)</f>
        <v>1610</v>
      </c>
      <c r="F17" s="10">
        <f>($C17+$D17)/2</f>
        <v>165</v>
      </c>
      <c r="G17" s="11">
        <f t="shared" si="0"/>
        <v>1.0625</v>
      </c>
      <c r="H17" s="9">
        <f>RANK($E17,$E$4:$E$23,0)</f>
        <v>14</v>
      </c>
    </row>
    <row r="18" spans="1:8" ht="12" customHeight="1" x14ac:dyDescent="0.6">
      <c r="A18" s="8" t="s">
        <v>21</v>
      </c>
      <c r="B18" s="8" t="s">
        <v>27</v>
      </c>
      <c r="C18" s="9">
        <v>150</v>
      </c>
      <c r="D18" s="9">
        <v>180</v>
      </c>
      <c r="E18" s="9">
        <f>IF((($C18*0.9)+($D18*0.1))*10&gt;=1500,(($C18*0.9)+($D18*0.1))*10,($C18*0.1+$D18*0.9)*10)</f>
        <v>1530</v>
      </c>
      <c r="F18" s="10">
        <f>($C18+$D18)/2</f>
        <v>165</v>
      </c>
      <c r="G18" s="11">
        <f t="shared" si="0"/>
        <v>1.2</v>
      </c>
      <c r="H18" s="9">
        <f>RANK($E18,$E$4:$E$23,0)</f>
        <v>15</v>
      </c>
    </row>
    <row r="19" spans="1:8" ht="12" customHeight="1" x14ac:dyDescent="0.6">
      <c r="A19" s="8" t="s">
        <v>6</v>
      </c>
      <c r="B19" s="8" t="s">
        <v>25</v>
      </c>
      <c r="C19" s="9">
        <v>138</v>
      </c>
      <c r="D19" s="9">
        <v>145</v>
      </c>
      <c r="E19" s="9">
        <f>IF((($C19*0.9)+($D19*0.1))*10&gt;=1500,(($C19*0.9)+($D19*0.1))*10,($C19*0.1+$D19*0.9)*10)</f>
        <v>1443</v>
      </c>
      <c r="F19" s="10">
        <f>($C19+$D19)/2</f>
        <v>141.5</v>
      </c>
      <c r="G19" s="11">
        <f t="shared" si="0"/>
        <v>1.0507</v>
      </c>
      <c r="H19" s="9">
        <f>RANK($E19,$E$4:$E$23,0)</f>
        <v>16</v>
      </c>
    </row>
    <row r="20" spans="1:8" ht="12" customHeight="1" x14ac:dyDescent="0.6">
      <c r="A20" s="8" t="s">
        <v>17</v>
      </c>
      <c r="B20" s="8" t="s">
        <v>29</v>
      </c>
      <c r="C20" s="9">
        <v>150</v>
      </c>
      <c r="D20" s="9">
        <v>140</v>
      </c>
      <c r="E20" s="9">
        <f>IF((($C20*0.9)+($D20*0.1))*10&gt;=1500,(($C20*0.9)+($D20*0.1))*10,($C20*0.1+$D20*0.9)*10)</f>
        <v>1410</v>
      </c>
      <c r="F20" s="10">
        <f>($C20+$D20)/2</f>
        <v>145</v>
      </c>
      <c r="G20" s="11">
        <f t="shared" si="0"/>
        <v>0.93330000000000002</v>
      </c>
      <c r="H20" s="9">
        <f>RANK($E20,$E$4:$E$23,0)</f>
        <v>17</v>
      </c>
    </row>
    <row r="21" spans="1:8" ht="12" customHeight="1" x14ac:dyDescent="0.6">
      <c r="A21" s="8" t="s">
        <v>9</v>
      </c>
      <c r="B21" s="8" t="s">
        <v>26</v>
      </c>
      <c r="C21" s="9">
        <v>145</v>
      </c>
      <c r="D21" s="9">
        <v>140</v>
      </c>
      <c r="E21" s="9">
        <f>IF((($C21*0.9)+($D21*0.1))*10&gt;=1500,(($C21*0.9)+($D21*0.1))*10,($C21*0.1+$D21*0.9)*10)</f>
        <v>1405</v>
      </c>
      <c r="F21" s="10">
        <f>($C21+$D21)/2</f>
        <v>142.5</v>
      </c>
      <c r="G21" s="11">
        <f t="shared" si="0"/>
        <v>0.96550000000000002</v>
      </c>
      <c r="H21" s="9">
        <f>RANK($E21,$E$4:$E$23,0)</f>
        <v>18</v>
      </c>
    </row>
    <row r="22" spans="1:8" ht="12" customHeight="1" x14ac:dyDescent="0.6">
      <c r="A22" s="8" t="s">
        <v>11</v>
      </c>
      <c r="B22" s="8" t="s">
        <v>26</v>
      </c>
      <c r="C22" s="9">
        <v>110</v>
      </c>
      <c r="D22" s="9">
        <v>142</v>
      </c>
      <c r="E22" s="9">
        <f>IF((($C22*0.9)+($D22*0.1))*10&gt;=1500,(($C22*0.9)+($D22*0.1))*10,($C22*0.1+$D22*0.9)*10)</f>
        <v>1388</v>
      </c>
      <c r="F22" s="10">
        <f>($C22+$D22)/2</f>
        <v>126</v>
      </c>
      <c r="G22" s="11">
        <f t="shared" si="0"/>
        <v>1.2908999999999999</v>
      </c>
      <c r="H22" s="9">
        <f>RANK($E22,$E$4:$E$23,0)</f>
        <v>19</v>
      </c>
    </row>
    <row r="23" spans="1:8" ht="12" customHeight="1" x14ac:dyDescent="0.6">
      <c r="A23" s="13" t="s">
        <v>5</v>
      </c>
      <c r="B23" s="13" t="s">
        <v>24</v>
      </c>
      <c r="C23" s="14">
        <v>125</v>
      </c>
      <c r="D23" s="14">
        <v>137</v>
      </c>
      <c r="E23" s="14">
        <f>IF((($C23*0.9)+($D23*0.1))*10&gt;=1500,(($C23*0.9)+($D23*0.1))*10,($C23*0.1+$D23*0.9)*10)</f>
        <v>1358</v>
      </c>
      <c r="F23" s="15">
        <f>($C23+$D23)/2</f>
        <v>131</v>
      </c>
      <c r="G23" s="16">
        <f t="shared" si="0"/>
        <v>1.0960000000000001</v>
      </c>
      <c r="H23" s="14">
        <f>RANK($E23,$E$4:$E$23,0)</f>
        <v>20</v>
      </c>
    </row>
    <row r="24" spans="1:8" ht="12" customHeight="1" x14ac:dyDescent="0.6">
      <c r="A24" s="17" t="s">
        <v>36</v>
      </c>
      <c r="B24" s="18"/>
      <c r="C24" s="18"/>
      <c r="D24" s="19"/>
      <c r="E24" s="20" t="s">
        <v>41</v>
      </c>
      <c r="F24" s="18"/>
      <c r="G24" s="18"/>
      <c r="H24" s="19"/>
    </row>
    <row r="25" spans="1:8" ht="12" customHeight="1" x14ac:dyDescent="0.6">
      <c r="A25" s="17" t="s">
        <v>37</v>
      </c>
      <c r="B25" s="18"/>
      <c r="C25" s="18"/>
      <c r="D25" s="19"/>
      <c r="E25" s="21">
        <f>SUMIF($A$4:$A$23,"종로*",E$4:E$23)</f>
        <v>5010</v>
      </c>
      <c r="F25" s="21">
        <f>SUMIF($A$4:$A$23,"종로*",F$4:F$23)</f>
        <v>545</v>
      </c>
      <c r="G25" s="22"/>
      <c r="H25" s="23"/>
    </row>
    <row r="26" spans="1:8" ht="12" customHeight="1" x14ac:dyDescent="0.6">
      <c r="A26" s="17" t="s">
        <v>38</v>
      </c>
      <c r="B26" s="18"/>
      <c r="C26" s="18"/>
      <c r="D26" s="19"/>
      <c r="E26" s="24">
        <f>SUMIF($A$4:$A$23,"*2",E$4:E$23)</f>
        <v>13315</v>
      </c>
      <c r="F26" s="24">
        <f>SUMIF($A$4:$A$23,"*2",F$4:F$23)</f>
        <v>1369.5</v>
      </c>
      <c r="G26" s="25"/>
      <c r="H26" s="26"/>
    </row>
    <row r="27" spans="1:8" ht="12" customHeight="1" x14ac:dyDescent="0.6">
      <c r="A27" s="17" t="s">
        <v>39</v>
      </c>
      <c r="B27" s="18"/>
      <c r="C27" s="18"/>
      <c r="D27" s="19"/>
      <c r="E27" s="21">
        <f>SUMIFS(E$4:E$23,$A$4:$A$23,"종로*",$B$4:$B$23,"Dell")</f>
        <v>1530</v>
      </c>
      <c r="F27" s="21">
        <f>SUMIFS(F$4:F$23,$A$4:$A$23,"종로*",$B$4:$B$23,"Dell")</f>
        <v>165</v>
      </c>
      <c r="G27" s="25"/>
      <c r="H27" s="26"/>
    </row>
    <row r="28" spans="1:8" ht="12" customHeight="1" x14ac:dyDescent="0.6">
      <c r="A28" s="17" t="s">
        <v>40</v>
      </c>
      <c r="B28" s="18"/>
      <c r="C28" s="18"/>
      <c r="D28" s="19"/>
      <c r="E28" s="24">
        <f>SUMIFS(E$4:E$23,$C$4:$C$23,"&gt;=130",$C$4:$C$23,"&lt;180")</f>
        <v>10693</v>
      </c>
      <c r="F28" s="24">
        <f>SUMIFS(F$4:F$23,$C$4:$C$23,"&gt;=130",$C$4:$C$23,"&lt;180")</f>
        <v>1098.5</v>
      </c>
      <c r="G28" s="27"/>
      <c r="H28" s="28"/>
    </row>
    <row r="29" spans="1:8" ht="12" customHeight="1" x14ac:dyDescent="0.6">
      <c r="A29" s="20" t="s">
        <v>42</v>
      </c>
      <c r="B29" s="18"/>
      <c r="C29" s="18"/>
      <c r="D29" s="18"/>
      <c r="E29" s="18"/>
      <c r="F29" s="18"/>
      <c r="G29" s="18"/>
      <c r="H29" s="19"/>
    </row>
  </sheetData>
  <sortState xmlns:xlrd2="http://schemas.microsoft.com/office/spreadsheetml/2017/richdata2" ref="A4:H23">
    <sortCondition ref="H4:H23"/>
    <sortCondition ref="G4:G23"/>
  </sortState>
  <mergeCells count="9">
    <mergeCell ref="A2:H2"/>
    <mergeCell ref="A29:H29"/>
    <mergeCell ref="A24:D24"/>
    <mergeCell ref="A25:D25"/>
    <mergeCell ref="A26:D26"/>
    <mergeCell ref="A27:D27"/>
    <mergeCell ref="A28:D28"/>
    <mergeCell ref="E24:H24"/>
    <mergeCell ref="G25:H28"/>
  </mergeCells>
  <phoneticPr fontId="1" type="noConversion"/>
  <printOptions horizontalCentered="1"/>
  <pageMargins left="0.39370078740157483" right="0.39370078740157483" top="2.3622047244094491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현실 최</dc:creator>
  <cp:lastModifiedBy>현실 최</cp:lastModifiedBy>
  <cp:lastPrinted>2025-11-02T07:03:19Z</cp:lastPrinted>
  <dcterms:created xsi:type="dcterms:W3CDTF">2025-11-02T06:25:46Z</dcterms:created>
  <dcterms:modified xsi:type="dcterms:W3CDTF">2025-11-02T07:03:25Z</dcterms:modified>
</cp:coreProperties>
</file>