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m\OneDrive\바탕 화면\지정번호\1101-1\"/>
    </mc:Choice>
  </mc:AlternateContent>
  <xr:revisionPtr revIDLastSave="0" documentId="13_ncr:1_{6773F82A-2DB0-40E4-9F94-C6A4312C75C3}" xr6:coauthVersionLast="47" xr6:coauthVersionMax="47" xr10:uidLastSave="{00000000-0000-0000-0000-000000000000}"/>
  <bookViews>
    <workbookView xWindow="-98" yWindow="-98" windowWidth="21795" windowHeight="12975" xr2:uid="{F5481FE4-60EB-449B-85D0-E813D1DCA852}"/>
  </bookViews>
  <sheets>
    <sheet name="Sheet1" sheetId="1" r:id="rId1"/>
  </sheets>
  <definedNames>
    <definedName name="_xlnm.Print_Area" localSheetId="0">Sheet1!$B$3:$L$47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5" i="1"/>
  <c r="J22" i="1"/>
  <c r="J23" i="1"/>
  <c r="J14" i="1"/>
  <c r="J24" i="1"/>
  <c r="J17" i="1"/>
  <c r="J13" i="1"/>
  <c r="J10" i="1"/>
  <c r="J19" i="1"/>
  <c r="J11" i="1"/>
  <c r="J6" i="1"/>
  <c r="J18" i="1"/>
  <c r="J7" i="1"/>
  <c r="J20" i="1"/>
  <c r="J12" i="1"/>
  <c r="J21" i="1"/>
  <c r="J8" i="1"/>
  <c r="J9" i="1"/>
  <c r="J15" i="1"/>
  <c r="I16" i="1"/>
  <c r="I5" i="1"/>
  <c r="I22" i="1"/>
  <c r="I23" i="1"/>
  <c r="I14" i="1"/>
  <c r="I24" i="1"/>
  <c r="I17" i="1"/>
  <c r="I13" i="1"/>
  <c r="I10" i="1"/>
  <c r="I19" i="1"/>
  <c r="K19" i="1" s="1"/>
  <c r="L19" i="1" s="1"/>
  <c r="I11" i="1"/>
  <c r="I6" i="1"/>
  <c r="I18" i="1"/>
  <c r="I7" i="1"/>
  <c r="I20" i="1"/>
  <c r="I12" i="1"/>
  <c r="I21" i="1"/>
  <c r="I8" i="1"/>
  <c r="I9" i="1"/>
  <c r="I15" i="1"/>
  <c r="H16" i="1"/>
  <c r="H5" i="1"/>
  <c r="H22" i="1"/>
  <c r="H23" i="1"/>
  <c r="H14" i="1"/>
  <c r="H24" i="1"/>
  <c r="H17" i="1"/>
  <c r="H13" i="1"/>
  <c r="H10" i="1"/>
  <c r="H19" i="1"/>
  <c r="H11" i="1"/>
  <c r="H6" i="1"/>
  <c r="H18" i="1"/>
  <c r="H7" i="1"/>
  <c r="H20" i="1"/>
  <c r="H12" i="1"/>
  <c r="H21" i="1"/>
  <c r="H8" i="1"/>
  <c r="H9" i="1"/>
  <c r="H15" i="1"/>
  <c r="K11" i="1" l="1"/>
  <c r="L11" i="1" s="1"/>
  <c r="K10" i="1"/>
  <c r="L10" i="1" s="1"/>
  <c r="K6" i="1"/>
  <c r="L6" i="1" s="1"/>
  <c r="K15" i="1"/>
  <c r="L15" i="1" s="1"/>
  <c r="K9" i="1"/>
  <c r="L9" i="1" s="1"/>
  <c r="K22" i="1"/>
  <c r="L22" i="1" s="1"/>
  <c r="K23" i="1"/>
  <c r="L23" i="1" s="1"/>
  <c r="K8" i="1"/>
  <c r="L8" i="1" s="1"/>
  <c r="K5" i="1"/>
  <c r="L5" i="1" s="1"/>
  <c r="I25" i="1"/>
  <c r="K18" i="1"/>
  <c r="L18" i="1" s="1"/>
  <c r="J25" i="1"/>
  <c r="K13" i="1"/>
  <c r="K17" i="1"/>
  <c r="L17" i="1" s="1"/>
  <c r="K21" i="1"/>
  <c r="L21" i="1" s="1"/>
  <c r="K16" i="1"/>
  <c r="L16" i="1" s="1"/>
  <c r="K14" i="1"/>
  <c r="L14" i="1" s="1"/>
  <c r="K12" i="1"/>
  <c r="L12" i="1" s="1"/>
  <c r="K24" i="1"/>
  <c r="L24" i="1" s="1"/>
  <c r="K20" i="1"/>
  <c r="L20" i="1" s="1"/>
  <c r="K7" i="1"/>
  <c r="L7" i="1" s="1"/>
  <c r="L30" i="1"/>
  <c r="K30" i="1" l="1"/>
  <c r="L13" i="1"/>
  <c r="K25" i="1"/>
  <c r="K29" i="1" a="1"/>
  <c r="K29" i="1" s="1"/>
  <c r="K28" i="1" a="1"/>
  <c r="K28" i="1" s="1"/>
  <c r="L25" i="1" l="1"/>
  <c r="L29" i="1" a="1"/>
  <c r="L29" i="1" s="1"/>
  <c r="L26" i="1" a="1"/>
  <c r="L26" i="1" s="1"/>
  <c r="L28" i="1" a="1"/>
  <c r="L2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<sst xmlns="http://schemas.openxmlformats.org/spreadsheetml/2006/main" count="59" uniqueCount="41">
  <si>
    <t>상품명</t>
    <phoneticPr fontId="1" type="noConversion"/>
  </si>
  <si>
    <t>성명</t>
    <phoneticPr fontId="1" type="noConversion"/>
  </si>
  <si>
    <t>성별</t>
    <phoneticPr fontId="1" type="noConversion"/>
  </si>
  <si>
    <t>주문수량</t>
    <phoneticPr fontId="1" type="noConversion"/>
  </si>
  <si>
    <t>할인수량</t>
    <phoneticPr fontId="1" type="noConversion"/>
  </si>
  <si>
    <t>재고금액</t>
    <phoneticPr fontId="1" type="noConversion"/>
  </si>
  <si>
    <t>라면</t>
    <phoneticPr fontId="1" type="noConversion"/>
  </si>
  <si>
    <t>과자</t>
    <phoneticPr fontId="1" type="noConversion"/>
  </si>
  <si>
    <t>주스</t>
    <phoneticPr fontId="1" type="noConversion"/>
  </si>
  <si>
    <t>김기철</t>
    <phoneticPr fontId="1" type="noConversion"/>
  </si>
  <si>
    <t>박철순</t>
    <phoneticPr fontId="1" type="noConversion"/>
  </si>
  <si>
    <t>권민자</t>
    <phoneticPr fontId="1" type="noConversion"/>
  </si>
  <si>
    <t>곽해남</t>
    <phoneticPr fontId="1" type="noConversion"/>
  </si>
  <si>
    <t>표진영</t>
    <phoneticPr fontId="1" type="noConversion"/>
  </si>
  <si>
    <t>황현철</t>
    <phoneticPr fontId="1" type="noConversion"/>
  </si>
  <si>
    <t>하석주</t>
    <phoneticPr fontId="1" type="noConversion"/>
  </si>
  <si>
    <t>박수진</t>
    <phoneticPr fontId="1" type="noConversion"/>
  </si>
  <si>
    <t>김천진</t>
    <phoneticPr fontId="1" type="noConversion"/>
  </si>
  <si>
    <t>김준희</t>
    <phoneticPr fontId="1" type="noConversion"/>
  </si>
  <si>
    <t>이남호</t>
    <phoneticPr fontId="1" type="noConversion"/>
  </si>
  <si>
    <t>임수영</t>
    <phoneticPr fontId="1" type="noConversion"/>
  </si>
  <si>
    <t>이수영</t>
    <phoneticPr fontId="1" type="noConversion"/>
  </si>
  <si>
    <t>조경태</t>
    <phoneticPr fontId="1" type="noConversion"/>
  </si>
  <si>
    <t>김동희</t>
    <phoneticPr fontId="1" type="noConversion"/>
  </si>
  <si>
    <t>이지성</t>
    <phoneticPr fontId="1" type="noConversion"/>
  </si>
  <si>
    <t>김성주</t>
    <phoneticPr fontId="1" type="noConversion"/>
  </si>
  <si>
    <t>서정만</t>
    <phoneticPr fontId="1" type="noConversion"/>
  </si>
  <si>
    <t>이지연</t>
    <phoneticPr fontId="1" type="noConversion"/>
  </si>
  <si>
    <t>김희숙</t>
    <phoneticPr fontId="1" type="noConversion"/>
  </si>
  <si>
    <t>주문금액</t>
    <phoneticPr fontId="1" type="noConversion"/>
  </si>
  <si>
    <t>할인금액</t>
    <phoneticPr fontId="1" type="noConversion"/>
  </si>
  <si>
    <t>지급금액</t>
    <phoneticPr fontId="1" type="noConversion"/>
  </si>
  <si>
    <t>합계금액</t>
    <phoneticPr fontId="1" type="noConversion"/>
  </si>
  <si>
    <t>상품별 주문 금액 계산</t>
    <phoneticPr fontId="1" type="noConversion"/>
  </si>
  <si>
    <t>평균</t>
    <phoneticPr fontId="1" type="noConversion"/>
  </si>
  <si>
    <t>과자 또는 주스의 합계금액의 합</t>
    <phoneticPr fontId="1" type="noConversion"/>
  </si>
  <si>
    <t>남성이면서 라면 또는 주스를 주문한 금액의 합</t>
    <phoneticPr fontId="1" type="noConversion"/>
  </si>
  <si>
    <t>성이 김씨이면서 라면 또는 주스를 주문한 금액의 합</t>
    <phoneticPr fontId="1" type="noConversion"/>
  </si>
  <si>
    <t>할인금액이 20000 이상 30000 미만인 합</t>
    <phoneticPr fontId="1" type="noConversion"/>
  </si>
  <si>
    <t>=SUMPRODUCT(ISNUMBER(FIND("과자",$B$5:$B$24))+ISNUMBER(FIND("주스",$B$5:$B$24)),$L$5:$L$24)</t>
    <phoneticPr fontId="1" type="noConversion"/>
  </si>
  <si>
    <t>=SUMIFS(L$5:L$24,$J$5:$J$24,"&gt;=20000",$J$5:$J$24,"&lt;30000")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</si>
</sst>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176" fontId="4" fillId="0" borderId="7" xfId="0" applyNumberFormat="1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176" fontId="4" fillId="2" borderId="8" xfId="0" applyNumberFormat="1" applyFont="1" applyFill="1" applyBorder="1">
      <alignment vertical="center"/>
    </xf>
    <xf numFmtId="176" fontId="4" fillId="0" borderId="8" xfId="0" applyNumberFormat="1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176" fontId="4" fillId="2" borderId="6" xfId="0" applyNumberFormat="1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여성 주문 금액 계산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Sheet1!$L$4</c:f>
              <c:strCache>
                <c:ptCount val="1"/>
                <c:pt idx="0">
                  <c:v>합계금액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Sheet1!$C$17:$C$24</c:f>
              <c:strCache>
                <c:ptCount val="8"/>
                <c:pt idx="0">
                  <c:v>박수진</c:v>
                </c:pt>
                <c:pt idx="1">
                  <c:v>조경태</c:v>
                </c:pt>
                <c:pt idx="2">
                  <c:v>이남호</c:v>
                </c:pt>
                <c:pt idx="3">
                  <c:v>이지성</c:v>
                </c:pt>
                <c:pt idx="4">
                  <c:v>서정만</c:v>
                </c:pt>
                <c:pt idx="5">
                  <c:v>곽해남</c:v>
                </c:pt>
                <c:pt idx="6">
                  <c:v>표진영</c:v>
                </c:pt>
                <c:pt idx="7">
                  <c:v>하석주</c:v>
                </c:pt>
              </c:strCache>
            </c:strRef>
          </c:cat>
          <c:val>
            <c:numRef>
              <c:f>Sheet1!$L$17:$L$24</c:f>
              <c:numCache>
                <c:formatCode>"₩"#,##0_);[Red]\("₩"#,##0\)</c:formatCode>
                <c:ptCount val="8"/>
                <c:pt idx="0">
                  <c:v>1010500</c:v>
                </c:pt>
                <c:pt idx="1">
                  <c:v>940500</c:v>
                </c:pt>
                <c:pt idx="2">
                  <c:v>933500</c:v>
                </c:pt>
                <c:pt idx="3">
                  <c:v>846000</c:v>
                </c:pt>
                <c:pt idx="4">
                  <c:v>818500</c:v>
                </c:pt>
                <c:pt idx="5">
                  <c:v>818000</c:v>
                </c:pt>
                <c:pt idx="6">
                  <c:v>784000</c:v>
                </c:pt>
                <c:pt idx="7">
                  <c:v>748500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18-463B-8779-6FCE3364A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6093871"/>
        <c:axId val="936094351"/>
      </c:barChart>
      <c:lineChart>
        <c:grouping val="standar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주문금액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Sheet1!$C$17:$C$24</c:f>
              <c:strCache>
                <c:ptCount val="8"/>
                <c:pt idx="0">
                  <c:v>박수진</c:v>
                </c:pt>
                <c:pt idx="1">
                  <c:v>조경태</c:v>
                </c:pt>
                <c:pt idx="2">
                  <c:v>이남호</c:v>
                </c:pt>
                <c:pt idx="3">
                  <c:v>이지성</c:v>
                </c:pt>
                <c:pt idx="4">
                  <c:v>서정만</c:v>
                </c:pt>
                <c:pt idx="5">
                  <c:v>곽해남</c:v>
                </c:pt>
                <c:pt idx="6">
                  <c:v>표진영</c:v>
                </c:pt>
                <c:pt idx="7">
                  <c:v>하석주</c:v>
                </c:pt>
              </c:strCache>
            </c:strRef>
          </c:cat>
          <c:val>
            <c:numRef>
              <c:f>Sheet1!$I$17:$I$24</c:f>
              <c:numCache>
                <c:formatCode>"₩"#,##0_);[Red]\("₩"#,##0\)</c:formatCode>
                <c:ptCount val="8"/>
                <c:pt idx="0">
                  <c:v>175500</c:v>
                </c:pt>
                <c:pt idx="1">
                  <c:v>161000</c:v>
                </c:pt>
                <c:pt idx="2">
                  <c:v>161000</c:v>
                </c:pt>
                <c:pt idx="3">
                  <c:v>133000</c:v>
                </c:pt>
                <c:pt idx="4">
                  <c:v>203000</c:v>
                </c:pt>
                <c:pt idx="5">
                  <c:v>112000</c:v>
                </c:pt>
                <c:pt idx="6">
                  <c:v>261000</c:v>
                </c:pt>
                <c:pt idx="7">
                  <c:v>199500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8-463B-8779-6FCE3364A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093871"/>
        <c:axId val="936094351"/>
      </c:lineChart>
      <c:catAx>
        <c:axId val="936093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094351"/>
        <c:crosses val="autoZero"/>
        <c:auto val="1"/>
        <c:lblAlgn val="ctr"/>
        <c:lblOffset val="100"/>
        <c:noMultiLvlLbl val="0"/>
      </c:catAx>
      <c:valAx>
        <c:axId val="93609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09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92867</xdr:colOff>
      <xdr:row>31</xdr:row>
      <xdr:rowOff>38098</xdr:rowOff>
    </xdr:from>
    <xdr:to>
      <xdr:col>11</xdr:col>
      <xdr:colOff>685800</xdr:colOff>
      <xdr:row>46</xdr:row>
      <xdr:rowOff>23812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38D15E6-93CC-141F-A7CD-94BAF894DD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87085-6B30-4D6E-A243-76561FEF9F67}">
  <sheetPr>
    <pageSetUpPr fitToPage="1"/>
  </sheetPr>
  <dimension ref="B1:L31"/>
  <sheetViews>
    <sheetView tabSelected="1" topLeftCell="B3" workbookViewId="0">
      <selection activeCell="N16" sqref="N16"/>
    </sheetView>
  </sheetViews>
  <sheetFormatPr defaultRowHeight="16.899999999999999" x14ac:dyDescent="0.6"/>
  <cols>
    <col min="1" max="1" width="0" hidden="1" customWidth="1"/>
    <col min="4" max="6" width="9" customWidth="1"/>
    <col min="7" max="7" width="11.875" customWidth="1"/>
    <col min="9" max="9" width="9.3125" bestFit="1" customWidth="1"/>
    <col min="10" max="10" width="9.0625" bestFit="1" customWidth="1"/>
    <col min="11" max="11" width="10.75" bestFit="1" customWidth="1"/>
    <col min="12" max="12" width="11.875" bestFit="1" customWidth="1"/>
  </cols>
  <sheetData>
    <row r="1" spans="2:12" hidden="1" x14ac:dyDescent="0.6"/>
    <row r="2" spans="2:12" hidden="1" x14ac:dyDescent="0.6"/>
    <row r="3" spans="2:12" ht="24.75" x14ac:dyDescent="0.6">
      <c r="B3" s="21" t="s">
        <v>33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2:12" ht="12" customHeight="1" x14ac:dyDescent="0.6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2</v>
      </c>
      <c r="I4" s="1" t="s">
        <v>29</v>
      </c>
      <c r="J4" s="1" t="s">
        <v>30</v>
      </c>
      <c r="K4" s="1" t="s">
        <v>31</v>
      </c>
      <c r="L4" s="1" t="s">
        <v>32</v>
      </c>
    </row>
    <row r="5" spans="2:12" ht="12" customHeight="1" x14ac:dyDescent="0.6">
      <c r="B5" s="14" t="s">
        <v>8</v>
      </c>
      <c r="C5" s="14" t="s">
        <v>11</v>
      </c>
      <c r="D5" s="15">
        <v>0</v>
      </c>
      <c r="E5" s="15">
        <v>67</v>
      </c>
      <c r="F5" s="15">
        <v>7</v>
      </c>
      <c r="G5" s="16">
        <v>1120000</v>
      </c>
      <c r="H5" s="14" t="str">
        <f>IF($D5=1,"남성","여성")</f>
        <v>여성</v>
      </c>
      <c r="I5" s="3">
        <f>$E5*IF($B5="라면",3500,IF($B5="과자",4500,IF($B5="주스",7800)))</f>
        <v>522600</v>
      </c>
      <c r="J5" s="3">
        <f>$F5*IF($B5="라면",3500,IF($B5="과자",4500,IF($B5="주스",7800)))</f>
        <v>54600</v>
      </c>
      <c r="K5" s="3">
        <f>$I5-$J5</f>
        <v>468000</v>
      </c>
      <c r="L5" s="3">
        <f>$K5+$G5</f>
        <v>1588000</v>
      </c>
    </row>
    <row r="6" spans="2:12" ht="12" customHeight="1" x14ac:dyDescent="0.6">
      <c r="B6" s="7" t="s">
        <v>8</v>
      </c>
      <c r="C6" s="7" t="s">
        <v>21</v>
      </c>
      <c r="D6" s="8">
        <v>0</v>
      </c>
      <c r="E6" s="8">
        <v>35</v>
      </c>
      <c r="F6" s="8">
        <v>3</v>
      </c>
      <c r="G6" s="9">
        <v>800000</v>
      </c>
      <c r="H6" s="7" t="str">
        <f>IF($D6=1,"남성","여성")</f>
        <v>여성</v>
      </c>
      <c r="I6" s="6">
        <f>$E6*IF($B6="라면",3500,IF($B6="과자",4500,IF($B6="주스",7800)))</f>
        <v>273000</v>
      </c>
      <c r="J6" s="6">
        <f>$F6*IF($B6="라면",3500,IF($B6="과자",4500,IF($B6="주스",7800)))</f>
        <v>23400</v>
      </c>
      <c r="K6" s="6">
        <f>$I6-$J6</f>
        <v>249600</v>
      </c>
      <c r="L6" s="6">
        <f>$K6+$G6</f>
        <v>1049600</v>
      </c>
    </row>
    <row r="7" spans="2:12" ht="12" customHeight="1" x14ac:dyDescent="0.6">
      <c r="B7" s="7" t="s">
        <v>8</v>
      </c>
      <c r="C7" s="7" t="s">
        <v>23</v>
      </c>
      <c r="D7" s="8">
        <v>0</v>
      </c>
      <c r="E7" s="8">
        <v>23</v>
      </c>
      <c r="F7" s="8">
        <v>5</v>
      </c>
      <c r="G7" s="9">
        <v>890000</v>
      </c>
      <c r="H7" s="7" t="str">
        <f>IF($D7=1,"남성","여성")</f>
        <v>여성</v>
      </c>
      <c r="I7" s="6">
        <f>$E7*IF($B7="라면",3500,IF($B7="과자",4500,IF($B7="주스",7800)))</f>
        <v>179400</v>
      </c>
      <c r="J7" s="6">
        <f>$F7*IF($B7="라면",3500,IF($B7="과자",4500,IF($B7="주스",7800)))</f>
        <v>39000</v>
      </c>
      <c r="K7" s="6">
        <f>$I7-$J7</f>
        <v>140400</v>
      </c>
      <c r="L7" s="6">
        <f>$K7+$G7</f>
        <v>1030400</v>
      </c>
    </row>
    <row r="8" spans="2:12" ht="12" customHeight="1" x14ac:dyDescent="0.6">
      <c r="B8" s="7" t="s">
        <v>8</v>
      </c>
      <c r="C8" s="7" t="s">
        <v>27</v>
      </c>
      <c r="D8" s="8">
        <v>0</v>
      </c>
      <c r="E8" s="8">
        <v>47</v>
      </c>
      <c r="F8" s="8">
        <v>5</v>
      </c>
      <c r="G8" s="9">
        <v>670000</v>
      </c>
      <c r="H8" s="7" t="str">
        <f>IF($D8=1,"남성","여성")</f>
        <v>여성</v>
      </c>
      <c r="I8" s="6">
        <f>$E8*IF($B8="라면",3500,IF($B8="과자",4500,IF($B8="주스",7800)))</f>
        <v>366600</v>
      </c>
      <c r="J8" s="6">
        <f>$F8*IF($B8="라면",3500,IF($B8="과자",4500,IF($B8="주스",7800)))</f>
        <v>39000</v>
      </c>
      <c r="K8" s="6">
        <f>$I8-$J8</f>
        <v>327600</v>
      </c>
      <c r="L8" s="6">
        <f>$K8+$G8</f>
        <v>997600</v>
      </c>
    </row>
    <row r="9" spans="2:12" ht="12" customHeight="1" x14ac:dyDescent="0.6">
      <c r="B9" s="7" t="s">
        <v>7</v>
      </c>
      <c r="C9" s="7" t="s">
        <v>28</v>
      </c>
      <c r="D9" s="8">
        <v>0</v>
      </c>
      <c r="E9" s="8">
        <v>29</v>
      </c>
      <c r="F9" s="8">
        <v>4</v>
      </c>
      <c r="G9" s="9">
        <v>820000</v>
      </c>
      <c r="H9" s="7" t="str">
        <f>IF($D9=1,"남성","여성")</f>
        <v>여성</v>
      </c>
      <c r="I9" s="6">
        <f>$E9*IF($B9="라면",3500,IF($B9="과자",4500,IF($B9="주스",7800)))</f>
        <v>130500</v>
      </c>
      <c r="J9" s="6">
        <f>$F9*IF($B9="라면",3500,IF($B9="과자",4500,IF($B9="주스",7800)))</f>
        <v>18000</v>
      </c>
      <c r="K9" s="6">
        <f>$I9-$J9</f>
        <v>112500</v>
      </c>
      <c r="L9" s="6">
        <f>$K9+$G9</f>
        <v>932500</v>
      </c>
    </row>
    <row r="10" spans="2:12" ht="12" customHeight="1" x14ac:dyDescent="0.6">
      <c r="B10" s="7" t="s">
        <v>7</v>
      </c>
      <c r="C10" s="7" t="s">
        <v>18</v>
      </c>
      <c r="D10" s="8">
        <v>0</v>
      </c>
      <c r="E10" s="8">
        <v>33</v>
      </c>
      <c r="F10" s="8">
        <v>6</v>
      </c>
      <c r="G10" s="9">
        <v>660000</v>
      </c>
      <c r="H10" s="7" t="str">
        <f>IF($D10=1,"남성","여성")</f>
        <v>여성</v>
      </c>
      <c r="I10" s="6">
        <f>$E10*IF($B10="라면",3500,IF($B10="과자",4500,IF($B10="주스",7800)))</f>
        <v>148500</v>
      </c>
      <c r="J10" s="6">
        <f>$F10*IF($B10="라면",3500,IF($B10="과자",4500,IF($B10="주스",7800)))</f>
        <v>27000</v>
      </c>
      <c r="K10" s="6">
        <f>$I10-$J10</f>
        <v>121500</v>
      </c>
      <c r="L10" s="6">
        <f>$K10+$G10</f>
        <v>781500</v>
      </c>
    </row>
    <row r="11" spans="2:12" ht="12" customHeight="1" x14ac:dyDescent="0.6">
      <c r="B11" s="7" t="s">
        <v>7</v>
      </c>
      <c r="C11" s="7" t="s">
        <v>20</v>
      </c>
      <c r="D11" s="8">
        <v>0</v>
      </c>
      <c r="E11" s="8">
        <v>75</v>
      </c>
      <c r="F11" s="8">
        <v>8</v>
      </c>
      <c r="G11" s="9">
        <v>460000</v>
      </c>
      <c r="H11" s="7" t="str">
        <f>IF($D11=1,"남성","여성")</f>
        <v>여성</v>
      </c>
      <c r="I11" s="6">
        <f>$E11*IF($B11="라면",3500,IF($B11="과자",4500,IF($B11="주스",7800)))</f>
        <v>337500</v>
      </c>
      <c r="J11" s="6">
        <f>$F11*IF($B11="라면",3500,IF($B11="과자",4500,IF($B11="주스",7800)))</f>
        <v>36000</v>
      </c>
      <c r="K11" s="6">
        <f>$I11-$J11</f>
        <v>301500</v>
      </c>
      <c r="L11" s="6">
        <f>$K11+$G11</f>
        <v>761500</v>
      </c>
    </row>
    <row r="12" spans="2:12" ht="12" customHeight="1" x14ac:dyDescent="0.6">
      <c r="B12" s="7" t="s">
        <v>7</v>
      </c>
      <c r="C12" s="7" t="s">
        <v>25</v>
      </c>
      <c r="D12" s="8">
        <v>0</v>
      </c>
      <c r="E12" s="8">
        <v>35</v>
      </c>
      <c r="F12" s="8">
        <v>8</v>
      </c>
      <c r="G12" s="9">
        <v>580000</v>
      </c>
      <c r="H12" s="7" t="str">
        <f>IF($D12=1,"남성","여성")</f>
        <v>여성</v>
      </c>
      <c r="I12" s="6">
        <f>$E12*IF($B12="라면",3500,IF($B12="과자",4500,IF($B12="주스",7800)))</f>
        <v>157500</v>
      </c>
      <c r="J12" s="6">
        <f>$F12*IF($B12="라면",3500,IF($B12="과자",4500,IF($B12="주스",7800)))</f>
        <v>36000</v>
      </c>
      <c r="K12" s="6">
        <f>$I12-$J12</f>
        <v>121500</v>
      </c>
      <c r="L12" s="6">
        <f>$K12+$G12</f>
        <v>701500</v>
      </c>
    </row>
    <row r="13" spans="2:12" ht="12" customHeight="1" x14ac:dyDescent="0.6">
      <c r="B13" s="4" t="s">
        <v>8</v>
      </c>
      <c r="C13" s="4" t="s">
        <v>17</v>
      </c>
      <c r="D13" s="5">
        <v>1</v>
      </c>
      <c r="E13" s="5">
        <v>42</v>
      </c>
      <c r="F13" s="5">
        <v>5</v>
      </c>
      <c r="G13" s="6">
        <v>1120000</v>
      </c>
      <c r="H13" s="4" t="str">
        <f>IF($D13=1,"남성","여성")</f>
        <v>남성</v>
      </c>
      <c r="I13" s="6">
        <f>$E13*IF($B13="라면",3500,IF($B13="과자",4500,IF($B13="주스",7800)))</f>
        <v>327600</v>
      </c>
      <c r="J13" s="6">
        <f>$F13*IF($B13="라면",3500,IF($B13="과자",4500,IF($B13="주스",7800)))</f>
        <v>39000</v>
      </c>
      <c r="K13" s="6">
        <f>$I13-$J13</f>
        <v>288600</v>
      </c>
      <c r="L13" s="6">
        <f>$K13+$G13</f>
        <v>1408600</v>
      </c>
    </row>
    <row r="14" spans="2:12" ht="12" customHeight="1" x14ac:dyDescent="0.6">
      <c r="B14" s="4" t="s">
        <v>8</v>
      </c>
      <c r="C14" s="4" t="s">
        <v>14</v>
      </c>
      <c r="D14" s="5">
        <v>1</v>
      </c>
      <c r="E14" s="5">
        <v>21</v>
      </c>
      <c r="F14" s="5">
        <v>3</v>
      </c>
      <c r="G14" s="6">
        <v>985000</v>
      </c>
      <c r="H14" s="4" t="str">
        <f>IF($D14=1,"남성","여성")</f>
        <v>남성</v>
      </c>
      <c r="I14" s="6">
        <f>$E14*IF($B14="라면",3500,IF($B14="과자",4500,IF($B14="주스",7800)))</f>
        <v>163800</v>
      </c>
      <c r="J14" s="6">
        <f>$F14*IF($B14="라면",3500,IF($B14="과자",4500,IF($B14="주스",7800)))</f>
        <v>23400</v>
      </c>
      <c r="K14" s="6">
        <f>$I14-$J14</f>
        <v>140400</v>
      </c>
      <c r="L14" s="6">
        <f>$K14+$G14</f>
        <v>1125400</v>
      </c>
    </row>
    <row r="15" spans="2:12" ht="12" customHeight="1" x14ac:dyDescent="0.6">
      <c r="B15" s="4" t="s">
        <v>6</v>
      </c>
      <c r="C15" s="4" t="s">
        <v>9</v>
      </c>
      <c r="D15" s="5">
        <v>1</v>
      </c>
      <c r="E15" s="5">
        <v>30</v>
      </c>
      <c r="F15" s="5">
        <v>3</v>
      </c>
      <c r="G15" s="6">
        <v>1003000</v>
      </c>
      <c r="H15" s="4" t="str">
        <f>IF($D15=1,"남성","여성")</f>
        <v>남성</v>
      </c>
      <c r="I15" s="6">
        <f>$E15*IF($B15="라면",3500,IF($B15="과자",4500,IF($B15="주스",7800)))</f>
        <v>105000</v>
      </c>
      <c r="J15" s="6">
        <f>$F15*IF($B15="라면",3500,IF($B15="과자",4500,IF($B15="주스",7800)))</f>
        <v>10500</v>
      </c>
      <c r="K15" s="6">
        <f>$I15-$J15</f>
        <v>94500</v>
      </c>
      <c r="L15" s="6">
        <f>$K15+$G15</f>
        <v>1097500</v>
      </c>
    </row>
    <row r="16" spans="2:12" ht="12" customHeight="1" x14ac:dyDescent="0.6">
      <c r="B16" s="4" t="s">
        <v>7</v>
      </c>
      <c r="C16" s="4" t="s">
        <v>10</v>
      </c>
      <c r="D16" s="5">
        <v>1</v>
      </c>
      <c r="E16" s="5">
        <v>45</v>
      </c>
      <c r="F16" s="5">
        <v>4</v>
      </c>
      <c r="G16" s="6">
        <v>850000</v>
      </c>
      <c r="H16" s="4" t="str">
        <f>IF($D16=1,"남성","여성")</f>
        <v>남성</v>
      </c>
      <c r="I16" s="6">
        <f>$E16*IF($B16="라면",3500,IF($B16="과자",4500,IF($B16="주스",7800)))</f>
        <v>202500</v>
      </c>
      <c r="J16" s="6">
        <f>$F16*IF($B16="라면",3500,IF($B16="과자",4500,IF($B16="주스",7800)))</f>
        <v>18000</v>
      </c>
      <c r="K16" s="6">
        <f>$I16-$J16</f>
        <v>184500</v>
      </c>
      <c r="L16" s="6">
        <f>$K16+$G16</f>
        <v>1034500</v>
      </c>
    </row>
    <row r="17" spans="2:12" ht="12" customHeight="1" x14ac:dyDescent="0.6">
      <c r="B17" s="4" t="s">
        <v>7</v>
      </c>
      <c r="C17" s="4" t="s">
        <v>16</v>
      </c>
      <c r="D17" s="5">
        <v>1</v>
      </c>
      <c r="E17" s="5">
        <v>39</v>
      </c>
      <c r="F17" s="5">
        <v>4</v>
      </c>
      <c r="G17" s="6">
        <v>853000</v>
      </c>
      <c r="H17" s="4" t="str">
        <f>IF($D17=1,"남성","여성")</f>
        <v>남성</v>
      </c>
      <c r="I17" s="6">
        <f>$E17*IF($B17="라면",3500,IF($B17="과자",4500,IF($B17="주스",7800)))</f>
        <v>175500</v>
      </c>
      <c r="J17" s="6">
        <f>$F17*IF($B17="라면",3500,IF($B17="과자",4500,IF($B17="주스",7800)))</f>
        <v>18000</v>
      </c>
      <c r="K17" s="6">
        <f>$I17-$J17</f>
        <v>157500</v>
      </c>
      <c r="L17" s="6">
        <f>$K17+$G17</f>
        <v>1010500</v>
      </c>
    </row>
    <row r="18" spans="2:12" ht="12" customHeight="1" x14ac:dyDescent="0.6">
      <c r="B18" s="4" t="s">
        <v>6</v>
      </c>
      <c r="C18" s="4" t="s">
        <v>22</v>
      </c>
      <c r="D18" s="5">
        <v>1</v>
      </c>
      <c r="E18" s="5">
        <v>46</v>
      </c>
      <c r="F18" s="5">
        <v>3</v>
      </c>
      <c r="G18" s="6">
        <v>790000</v>
      </c>
      <c r="H18" s="4" t="str">
        <f>IF($D18=1,"남성","여성")</f>
        <v>남성</v>
      </c>
      <c r="I18" s="6">
        <f>$E18*IF($B18="라면",3500,IF($B18="과자",4500,IF($B18="주스",7800)))</f>
        <v>161000</v>
      </c>
      <c r="J18" s="6">
        <f>$F18*IF($B18="라면",3500,IF($B18="과자",4500,IF($B18="주스",7800)))</f>
        <v>10500</v>
      </c>
      <c r="K18" s="6">
        <f>$I18-$J18</f>
        <v>150500</v>
      </c>
      <c r="L18" s="6">
        <f>$K18+$G18</f>
        <v>940500</v>
      </c>
    </row>
    <row r="19" spans="2:12" ht="12" customHeight="1" x14ac:dyDescent="0.6">
      <c r="B19" s="4" t="s">
        <v>6</v>
      </c>
      <c r="C19" s="4" t="s">
        <v>19</v>
      </c>
      <c r="D19" s="5">
        <v>1</v>
      </c>
      <c r="E19" s="5">
        <v>46</v>
      </c>
      <c r="F19" s="5">
        <v>5</v>
      </c>
      <c r="G19" s="6">
        <v>790000</v>
      </c>
      <c r="H19" s="4" t="str">
        <f>IF($D19=1,"남성","여성")</f>
        <v>남성</v>
      </c>
      <c r="I19" s="6">
        <f>$E19*IF($B19="라면",3500,IF($B19="과자",4500,IF($B19="주스",7800)))</f>
        <v>161000</v>
      </c>
      <c r="J19" s="6">
        <f>$F19*IF($B19="라면",3500,IF($B19="과자",4500,IF($B19="주스",7800)))</f>
        <v>17500</v>
      </c>
      <c r="K19" s="6">
        <f>$I19-$J19</f>
        <v>143500</v>
      </c>
      <c r="L19" s="6">
        <f>$K19+$G19</f>
        <v>933500</v>
      </c>
    </row>
    <row r="20" spans="2:12" ht="12" customHeight="1" x14ac:dyDescent="0.6">
      <c r="B20" s="4" t="s">
        <v>6</v>
      </c>
      <c r="C20" s="4" t="s">
        <v>24</v>
      </c>
      <c r="D20" s="5">
        <v>1</v>
      </c>
      <c r="E20" s="5">
        <v>38</v>
      </c>
      <c r="F20" s="5">
        <v>2</v>
      </c>
      <c r="G20" s="6">
        <v>720000</v>
      </c>
      <c r="H20" s="4" t="str">
        <f>IF($D20=1,"남성","여성")</f>
        <v>남성</v>
      </c>
      <c r="I20" s="6">
        <f>$E20*IF($B20="라면",3500,IF($B20="과자",4500,IF($B20="주스",7800)))</f>
        <v>133000</v>
      </c>
      <c r="J20" s="6">
        <f>$F20*IF($B20="라면",3500,IF($B20="과자",4500,IF($B20="주스",7800)))</f>
        <v>7000</v>
      </c>
      <c r="K20" s="6">
        <f>$I20-$J20</f>
        <v>126000</v>
      </c>
      <c r="L20" s="6">
        <f>$K20+$G20</f>
        <v>846000</v>
      </c>
    </row>
    <row r="21" spans="2:12" ht="12" customHeight="1" x14ac:dyDescent="0.6">
      <c r="B21" s="4" t="s">
        <v>6</v>
      </c>
      <c r="C21" s="4" t="s">
        <v>26</v>
      </c>
      <c r="D21" s="5">
        <v>1</v>
      </c>
      <c r="E21" s="5">
        <v>58</v>
      </c>
      <c r="F21" s="5">
        <v>7</v>
      </c>
      <c r="G21" s="6">
        <v>640000</v>
      </c>
      <c r="H21" s="4" t="str">
        <f>IF($D21=1,"남성","여성")</f>
        <v>남성</v>
      </c>
      <c r="I21" s="6">
        <f>$E21*IF($B21="라면",3500,IF($B21="과자",4500,IF($B21="주스",7800)))</f>
        <v>203000</v>
      </c>
      <c r="J21" s="6">
        <f>$F21*IF($B21="라면",3500,IF($B21="과자",4500,IF($B21="주스",7800)))</f>
        <v>24500</v>
      </c>
      <c r="K21" s="6">
        <f>$I21-$J21</f>
        <v>178500</v>
      </c>
      <c r="L21" s="6">
        <f>$K21+$G21</f>
        <v>818500</v>
      </c>
    </row>
    <row r="22" spans="2:12" ht="12" customHeight="1" x14ac:dyDescent="0.6">
      <c r="B22" s="4" t="s">
        <v>6</v>
      </c>
      <c r="C22" s="4" t="s">
        <v>12</v>
      </c>
      <c r="D22" s="5">
        <v>1</v>
      </c>
      <c r="E22" s="5">
        <v>32</v>
      </c>
      <c r="F22" s="5">
        <v>4</v>
      </c>
      <c r="G22" s="6">
        <v>720000</v>
      </c>
      <c r="H22" s="4" t="str">
        <f>IF($D22=1,"남성","여성")</f>
        <v>남성</v>
      </c>
      <c r="I22" s="6">
        <f>$E22*IF($B22="라면",3500,IF($B22="과자",4500,IF($B22="주스",7800)))</f>
        <v>112000</v>
      </c>
      <c r="J22" s="6">
        <f>$F22*IF($B22="라면",3500,IF($B22="과자",4500,IF($B22="주스",7800)))</f>
        <v>14000</v>
      </c>
      <c r="K22" s="6">
        <f>$I22-$J22</f>
        <v>98000</v>
      </c>
      <c r="L22" s="6">
        <f>$K22+$G22</f>
        <v>818000</v>
      </c>
    </row>
    <row r="23" spans="2:12" ht="12" customHeight="1" x14ac:dyDescent="0.6">
      <c r="B23" s="4" t="s">
        <v>7</v>
      </c>
      <c r="C23" s="4" t="s">
        <v>13</v>
      </c>
      <c r="D23" s="5">
        <v>1</v>
      </c>
      <c r="E23" s="5">
        <v>58</v>
      </c>
      <c r="F23" s="5">
        <v>6</v>
      </c>
      <c r="G23" s="6">
        <v>550000</v>
      </c>
      <c r="H23" s="4" t="str">
        <f>IF($D23=1,"남성","여성")</f>
        <v>남성</v>
      </c>
      <c r="I23" s="6">
        <f>$E23*IF($B23="라면",3500,IF($B23="과자",4500,IF($B23="주스",7800)))</f>
        <v>261000</v>
      </c>
      <c r="J23" s="6">
        <f>$F23*IF($B23="라면",3500,IF($B23="과자",4500,IF($B23="주스",7800)))</f>
        <v>27000</v>
      </c>
      <c r="K23" s="6">
        <f>$I23-$J23</f>
        <v>234000</v>
      </c>
      <c r="L23" s="6">
        <f>$K23+$G23</f>
        <v>784000</v>
      </c>
    </row>
    <row r="24" spans="2:12" ht="12" customHeight="1" x14ac:dyDescent="0.6">
      <c r="B24" s="10" t="s">
        <v>6</v>
      </c>
      <c r="C24" s="10" t="s">
        <v>15</v>
      </c>
      <c r="D24" s="11">
        <v>1</v>
      </c>
      <c r="E24" s="11">
        <v>57</v>
      </c>
      <c r="F24" s="11">
        <v>6</v>
      </c>
      <c r="G24" s="12">
        <v>570000</v>
      </c>
      <c r="H24" s="10" t="str">
        <f>IF($D24=1,"남성","여성")</f>
        <v>남성</v>
      </c>
      <c r="I24" s="13">
        <f>$E24*IF($B24="라면",3500,IF($B24="과자",4500,IF($B24="주스",7800)))</f>
        <v>199500</v>
      </c>
      <c r="J24" s="13">
        <f>$F24*IF($B24="라면",3500,IF($B24="과자",4500,IF($B24="주스",7800)))</f>
        <v>21000</v>
      </c>
      <c r="K24" s="13">
        <f>$I24-$J24</f>
        <v>178500</v>
      </c>
      <c r="L24" s="13">
        <f>$K24+$G24</f>
        <v>748500</v>
      </c>
    </row>
    <row r="25" spans="2:12" ht="12" customHeight="1" x14ac:dyDescent="0.6">
      <c r="B25" s="22" t="s">
        <v>34</v>
      </c>
      <c r="C25" s="23"/>
      <c r="D25" s="23"/>
      <c r="E25" s="23"/>
      <c r="F25" s="23"/>
      <c r="G25" s="23"/>
      <c r="H25" s="24"/>
      <c r="I25" s="2">
        <f>AVERAGE(I$5:I$24)</f>
        <v>216025</v>
      </c>
      <c r="J25" s="2">
        <f t="shared" ref="J25:L25" si="0">AVERAGE(J$5:J$24)</f>
        <v>25170</v>
      </c>
      <c r="K25" s="2">
        <f t="shared" si="0"/>
        <v>190855</v>
      </c>
      <c r="L25" s="2">
        <f t="shared" si="0"/>
        <v>970405</v>
      </c>
    </row>
    <row r="26" spans="2:12" ht="12" customHeight="1" x14ac:dyDescent="0.6">
      <c r="B26" s="17" t="s">
        <v>35</v>
      </c>
      <c r="C26" s="18"/>
      <c r="D26" s="18"/>
      <c r="E26" s="18"/>
      <c r="F26" s="18"/>
      <c r="G26" s="18"/>
      <c r="H26" s="18"/>
      <c r="I26" s="18"/>
      <c r="J26" s="18"/>
      <c r="K26" s="19"/>
      <c r="L26" s="2" cm="1">
        <f t="array" ref="L26">SUMPRODUCT(ISNUMBER(FIND("과자",$B$5:$B$24))+ISNUMBER(FIND("주스",$B$5:$B$24)),$L$5:$L$24)</f>
        <v>13205600</v>
      </c>
    </row>
    <row r="27" spans="2:12" ht="12" customHeight="1" x14ac:dyDescent="0.6">
      <c r="B27" s="20" t="s">
        <v>39</v>
      </c>
      <c r="C27" s="18"/>
      <c r="D27" s="18"/>
      <c r="E27" s="18"/>
      <c r="F27" s="18"/>
      <c r="G27" s="18"/>
      <c r="H27" s="18"/>
      <c r="I27" s="18"/>
      <c r="J27" s="18"/>
      <c r="K27" s="18"/>
      <c r="L27" s="19"/>
    </row>
    <row r="28" spans="2:12" ht="12" customHeight="1" x14ac:dyDescent="0.6">
      <c r="B28" s="17" t="s">
        <v>36</v>
      </c>
      <c r="C28" s="18"/>
      <c r="D28" s="18"/>
      <c r="E28" s="18"/>
      <c r="F28" s="18"/>
      <c r="G28" s="18"/>
      <c r="H28" s="18"/>
      <c r="I28" s="18"/>
      <c r="J28" s="19"/>
      <c r="K28" s="2" cm="1">
        <f t="array" ref="K28">SUMPRODUCT(($H$5:$H$24="남성")*(($B$5:$B$24="라면")+($B$5:$B$24="주스")),K$5:K$24)</f>
        <v>1398500</v>
      </c>
      <c r="L28" s="2" cm="1">
        <f t="array" ref="L28">SUMPRODUCT(($H$5:$H$24="남성")*(($B$5:$B$24="라면")+($B$5:$B$24="주스")),L$5:L$24)</f>
        <v>8736500</v>
      </c>
    </row>
    <row r="29" spans="2:12" ht="12" customHeight="1" x14ac:dyDescent="0.6">
      <c r="B29" s="17" t="s">
        <v>37</v>
      </c>
      <c r="C29" s="18"/>
      <c r="D29" s="18"/>
      <c r="E29" s="18"/>
      <c r="F29" s="18"/>
      <c r="G29" s="18"/>
      <c r="H29" s="18"/>
      <c r="I29" s="18"/>
      <c r="J29" s="19"/>
      <c r="K29" s="2" cm="1">
        <f t="array" ref="K29">SUMPRODUCT((LEFT($C$5:$C$24,1)="김")*(($B$5:$B$24="라면")+($B$5:$B$24="주스")),K$5:K$24)</f>
        <v>523500</v>
      </c>
      <c r="L29" s="2" cm="1">
        <f t="array" ref="L29">SUMPRODUCT((LEFT($C$5:$C$24,1)="김")*(($B$5:$B$24="라면")+($B$5:$B$24="주스")),L$5:L$24)</f>
        <v>3536500</v>
      </c>
    </row>
    <row r="30" spans="2:12" ht="12" customHeight="1" x14ac:dyDescent="0.6">
      <c r="B30" s="17" t="s">
        <v>38</v>
      </c>
      <c r="C30" s="18"/>
      <c r="D30" s="18"/>
      <c r="E30" s="18"/>
      <c r="F30" s="18"/>
      <c r="G30" s="18"/>
      <c r="H30" s="18"/>
      <c r="I30" s="18"/>
      <c r="J30" s="19"/>
      <c r="K30" s="2">
        <f>SUMIFS(K$5:K$24,$J$5:$J$24,"&gt;=20000",$J$5:$J$24,"&lt;30000")</f>
        <v>1102500</v>
      </c>
      <c r="L30" s="2">
        <f>SUMIFS(L$5:L$24,$J$5:$J$24,"&gt;=20000",$J$5:$J$24,"&lt;30000")</f>
        <v>5307500</v>
      </c>
    </row>
    <row r="31" spans="2:12" ht="12" customHeight="1" x14ac:dyDescent="0.6">
      <c r="B31" s="20" t="s">
        <v>40</v>
      </c>
      <c r="C31" s="18"/>
      <c r="D31" s="18"/>
      <c r="E31" s="18"/>
      <c r="F31" s="18"/>
      <c r="G31" s="18"/>
      <c r="H31" s="18"/>
      <c r="I31" s="18"/>
      <c r="J31" s="18"/>
      <c r="K31" s="18"/>
      <c r="L31" s="19"/>
    </row>
  </sheetData>
  <sortState xmlns:xlrd2="http://schemas.microsoft.com/office/spreadsheetml/2017/richdata2" ref="B5:L24">
    <sortCondition ref="D5:D24"/>
    <sortCondition descending="1" ref="L5:L24"/>
  </sortState>
  <mergeCells count="8">
    <mergeCell ref="B30:J30"/>
    <mergeCell ref="B31:L31"/>
    <mergeCell ref="B3:L3"/>
    <mergeCell ref="B25:H25"/>
    <mergeCell ref="B26:K26"/>
    <mergeCell ref="B28:J28"/>
    <mergeCell ref="B29:J29"/>
    <mergeCell ref="B27:L27"/>
  </mergeCells>
  <phoneticPr fontId="1" type="noConversion"/>
  <printOptions horizontalCentered="1"/>
  <pageMargins left="0.39370078740157483" right="0.39370078740157483" top="2.3622047244094491" bottom="0.39370078740157483" header="0.31496062992125984" footer="0.3937007874015748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현실 최</dc:creator>
  <cp:lastModifiedBy>현실 최</cp:lastModifiedBy>
  <cp:lastPrinted>2025-11-01T05:12:23Z</cp:lastPrinted>
  <dcterms:created xsi:type="dcterms:W3CDTF">2025-11-01T04:32:21Z</dcterms:created>
  <dcterms:modified xsi:type="dcterms:W3CDTF">2025-11-02T06:21:40Z</dcterms:modified>
</cp:coreProperties>
</file>