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esr\Desktop\"/>
    </mc:Choice>
  </mc:AlternateContent>
  <xr:revisionPtr revIDLastSave="0" documentId="13_ncr:1_{7AD0D7A5-7BD3-43FD-80D0-A64B4F805C54}" xr6:coauthVersionLast="47" xr6:coauthVersionMax="47" xr10:uidLastSave="{00000000-0000-0000-0000-000000000000}"/>
  <bookViews>
    <workbookView xWindow="-110" yWindow="-110" windowWidth="19420" windowHeight="10300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53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3" l="1" a="1"/>
  <c r="J3" i="3" s="1"/>
  <c r="M18" i="3" a="1"/>
  <c r="M18" i="3" s="1"/>
  <c r="M14" i="3"/>
  <c r="N4" i="3" a="1"/>
  <c r="N4" i="3" s="1"/>
  <c r="N5" i="3" a="1"/>
  <c r="N5" i="3" s="1"/>
  <c r="N6" i="3" a="1"/>
  <c r="N6" i="3" s="1"/>
  <c r="N7" i="3" a="1"/>
  <c r="N7" i="3" s="1"/>
  <c r="N8" i="3" a="1"/>
  <c r="N8" i="3" s="1"/>
  <c r="N9" i="3" a="1"/>
  <c r="N9" i="3" s="1"/>
  <c r="N10" i="3" a="1"/>
  <c r="N10" i="3" s="1"/>
  <c r="N11" i="3" a="1"/>
  <c r="N11" i="3" s="1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A37" i="1"/>
  <c r="B13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61B5031-681C-4C11-AEDB-9D66ED6CF6A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90126DC-B260-4D27-BAAA-4526518E6E73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길벗컴활1급기출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<sst xmlns="http://schemas.openxmlformats.org/spreadsheetml/2006/main" count="546" uniqueCount="83">
  <si>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</si>
  <si>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</si>
  <si>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</si>
  <si>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</si>
  <si>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</si>
  <si>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</si>
  <si>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</si>
  <si>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</si>
  <si>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</si>
  <si>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</si>
  <si>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</si>
  <si>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</si>
  <si>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</si>
  <si>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</si>
  <si>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</si>
  <si>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</si>
  <si>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</si>
  <si>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</si>
  <si>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</si>
  <si>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</si>
  <si>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</si>
  <si>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</si>
  <si>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</si>
  <si>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</si>
  <si>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</si>
  <si>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</si>
  <si>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</si>
  <si>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</si>
  <si>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</si>
  <si>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</si>
  <si>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</si>
  <si>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</si>
  <si>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</si>
  <si>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</si>
  <si>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</si>
  <si>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</si>
  <si>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</si>
  <si>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</si>
  <si>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</si>
  <si>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</si>
  <si>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</si>
  <si>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</si>
  <si>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</si>
  <si>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</si>
  <si>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</si>
  <si>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</si>
  <si>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</si>
  <si>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</si>
  <si>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</si>
  <si>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</si>
  <si>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</si>
  <si>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</si>
  <si>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</si>
  <si>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</si>
  <si>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</si>
  <si>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</si>
  <si>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</si>
  <si>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</si>
  <si>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</si>
  <si>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</si>
  <si>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</si>
  <si>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</si>
  <si>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</si>
  <si>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</si>
  <si>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</si>
  <si>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</si>
  <si>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거래건수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</si>
  <si>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</si>
  <si>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</si>
  <si>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</si>
  <si>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</si>
  <si>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</si>
  <si>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</si>
  <si>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</si>
  <si>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</si>
  <si>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</si>
  <si>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조건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</si>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</sst>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0&quot;개&quot;&quot;월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0E-44BD-A0B5-F8B5CE2B5B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  <c:max val="4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0.2343</cdr:x>
      <cdr:y>0.23356</cdr:y>
    </cdr:from>
    <cdr:to>
      <cdr:x>0.2343</cdr:x>
      <cdr:y>0.6263</cdr:y>
    </cdr:to>
    <cdr:cxnSp macro="">
      <cdr:nvCxnSpPr>
        <cdr:cNvPr id="4" name="직선 연결선 3">
          <a:extLst xmlns:a="http://schemas.openxmlformats.org/drawingml/2006/main">
            <a:ext uri="{FF2B5EF4-FFF2-40B4-BE49-F238E27FC236}">
              <a16:creationId xmlns:a16="http://schemas.microsoft.com/office/drawing/2014/main" id="{85C09A58-2656-617E-35D6-32A9C65E8855}"/>
            </a:ext>
          </a:extLst>
        </cdr:cNvPr>
        <cdr:cNvCxnSpPr/>
      </cdr:nvCxnSpPr>
      <cdr:spPr>
        <a:xfrm xmlns:a="http://schemas.openxmlformats.org/drawingml/2006/main">
          <a:off x="1327150" y="857250"/>
          <a:ext cx="0" cy="14414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Module1.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D2E7C255-D3B9-A2EA-7FEA-99E22047844D}"/>
            </a:ext>
          </a:extLst>
        </xdr:cNvPr>
        <xdr:cNvSpPr/>
      </xdr:nvSpPr>
      <xdr:spPr>
        <a:xfrm>
          <a:off x="3594100" y="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Module1.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4344B8AB-4997-280E-9482-20BD66FAA11A}"/>
            </a:ext>
          </a:extLst>
        </xdr:cNvPr>
        <xdr:cNvSpPr/>
      </xdr:nvSpPr>
      <xdr:spPr>
        <a:xfrm>
          <a:off x="4603750" y="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0</xdr:colOff>
          <xdr:row>4</xdr:row>
          <xdr:rowOff>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esr" refreshedDate="45675.640284374997" backgroundQuery="1" createdVersion="8" refreshedVersion="8" minRefreshableVersion="3" recordCount="0" supportSubquery="1" supportAdvancedDrill="1" xr:uid="{91198575-9840-49AE-A5EB-C615F0F04E46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56E87B-3B8B-49DB-BD5B-B2AAF644D07E}" name="피벗 테이블4" cacheId="53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3" subtotal="max" baseField="1" baseItem="0" numFmtId="42"/>
    <dataField name="평균: 할부기간" fld="4" subtotal="average" baseField="1" baseItem="0" numFmtId="177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>
    <pageSetUpPr fitToPage="1"/>
  </sheetPr>
  <dimension ref="A1:H45"/>
  <sheetViews>
    <sheetView topLeftCell="A26" workbookViewId="0"/>
  </sheetViews>
  <sheetFormatPr defaultRowHeight="17" x14ac:dyDescent="0.45"/>
  <cols>
    <col min="1" max="1" width="12.5" bestFit="1" customWidth="1"/>
    <col min="2" max="2" width="9" bestFit="1" customWidth="1"/>
    <col min="3" max="3" width="7.08203125" bestFit="1" customWidth="1"/>
    <col min="5" max="5" width="13.58203125" bestFit="1" customWidth="1"/>
    <col min="6" max="6" width="7.33203125" bestFit="1" customWidth="1"/>
    <col min="7" max="7" width="13.58203125" bestFit="1" customWidth="1"/>
  </cols>
  <sheetData>
    <row r="1" spans="1:8" x14ac:dyDescent="0.45">
      <c r="A1" t="s">
        <v>0</v>
      </c>
    </row>
    <row r="2" spans="1:8" x14ac:dyDescent="0.45">
      <c r="A2" s="1" t="s">
        <v>1</v>
      </c>
      <c r="B2" s="1" t="s">
        <v>75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5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5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5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5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5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5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5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5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5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5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5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5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5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5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5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5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5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5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5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5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5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5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5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5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5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5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5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5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5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5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5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5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5">
      <c r="A36" t="s">
        <v>76</v>
      </c>
    </row>
    <row r="37" spans="1:8" x14ac:dyDescent="0.45">
      <c r="A37" t="b">
        <f>AND(MONTH($A3)&lt;=6,_xlfn.RANK.EQ($G3,$G$3:$G$34,0)&lt;=10)</f>
        <v>0</v>
      </c>
    </row>
    <row r="39" spans="1:8" x14ac:dyDescent="0.45">
      <c r="A39" s="1" t="s">
        <v>1</v>
      </c>
      <c r="B39" s="1" t="s">
        <v>75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5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45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45">
      <c r="A42" s="2">
        <v>43889</v>
      </c>
      <c r="B42" s="28">
        <v>0.65069444444444446</v>
      </c>
      <c r="C42" s="1" t="s">
        <v>35</v>
      </c>
      <c r="D42" s="1" t="s">
        <v>21</v>
      </c>
      <c r="E42" s="3">
        <v>35000000</v>
      </c>
      <c r="F42" s="1" t="s">
        <v>12</v>
      </c>
      <c r="G42" s="3">
        <v>32600000</v>
      </c>
      <c r="H42" s="1">
        <v>36</v>
      </c>
    </row>
    <row r="43" spans="1:8" x14ac:dyDescent="0.45">
      <c r="A43" s="2">
        <v>43916</v>
      </c>
      <c r="B43" s="28">
        <v>0.75208333333333333</v>
      </c>
      <c r="C43" s="1" t="s">
        <v>47</v>
      </c>
      <c r="D43" s="1" t="s">
        <v>21</v>
      </c>
      <c r="E43" s="3">
        <v>35000000</v>
      </c>
      <c r="F43" s="1" t="s">
        <v>12</v>
      </c>
      <c r="G43" s="3">
        <v>30500000</v>
      </c>
      <c r="H43" s="1">
        <v>48</v>
      </c>
    </row>
    <row r="44" spans="1:8" x14ac:dyDescent="0.45">
      <c r="A44" s="2">
        <v>44000</v>
      </c>
      <c r="B44" s="28">
        <v>0.52916666666666667</v>
      </c>
      <c r="C44" s="1" t="s">
        <v>52</v>
      </c>
      <c r="D44" s="1" t="s">
        <v>25</v>
      </c>
      <c r="E44" s="3">
        <v>31000000</v>
      </c>
      <c r="F44" s="1" t="s">
        <v>33</v>
      </c>
      <c r="G44" s="3">
        <v>30000000</v>
      </c>
      <c r="H44" s="1">
        <v>48</v>
      </c>
    </row>
    <row r="45" spans="1:8" x14ac:dyDescent="0.45">
      <c r="A45" s="2">
        <v>43968</v>
      </c>
      <c r="B45" s="28">
        <v>0.4513888888888889</v>
      </c>
      <c r="C45" s="1" t="s">
        <v>56</v>
      </c>
      <c r="D45" s="1" t="s">
        <v>28</v>
      </c>
      <c r="E45" s="3">
        <v>32000000</v>
      </c>
      <c r="F45" s="1" t="s">
        <v>22</v>
      </c>
      <c r="G45" s="3">
        <v>30100000</v>
      </c>
      <c r="H45" s="1">
        <v>24</v>
      </c>
    </row>
  </sheetData>
  <phoneticPr fontId="1" type="noConversion"/>
  <conditionalFormatting sqref="A3:H34">
    <cfRule type="expression" dxfId="2" priority="1">
      <formula>AND($B3&gt;=0.5,$E3&gt;AVERAGE($E$3:$E$34))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Header xml:space="preserve">&amp;R&amp;P쪽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workbookViewId="0"/>
  </sheetViews>
  <sheetFormatPr defaultRowHeight="17" x14ac:dyDescent="0.45"/>
  <cols>
    <col min="1" max="1" width="4.25" customWidth="1"/>
    <col min="2" max="2" width="11" customWidth="1"/>
    <col min="3" max="3" width="11.25" customWidth="1"/>
    <col min="4" max="4" width="10.58203125" customWidth="1"/>
    <col min="5" max="5" width="11.33203125" customWidth="1"/>
    <col min="6" max="6" width="15.75" customWidth="1"/>
    <col min="7" max="7" width="14.33203125" customWidth="1"/>
    <col min="8" max="8" width="14" customWidth="1"/>
  </cols>
  <sheetData>
    <row r="1" spans="2:8" ht="16.5" customHeight="1" x14ac:dyDescent="0.45">
      <c r="B1" s="29" t="s">
        <v>59</v>
      </c>
      <c r="C1" s="29"/>
      <c r="D1" s="29"/>
      <c r="E1" s="29"/>
      <c r="F1" s="29"/>
      <c r="G1" s="29"/>
      <c r="H1" s="29"/>
    </row>
    <row r="2" spans="2:8" ht="16.5" customHeight="1" x14ac:dyDescent="0.45">
      <c r="B2" s="29"/>
      <c r="C2" s="29"/>
      <c r="D2" s="29"/>
      <c r="E2" s="29"/>
      <c r="F2" s="29"/>
      <c r="G2" s="29"/>
      <c r="H2" s="29"/>
    </row>
    <row r="3" spans="2:8" x14ac:dyDescent="0.45">
      <c r="B3" t="s">
        <v>0</v>
      </c>
    </row>
    <row r="4" spans="2:8" x14ac:dyDescent="0.45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5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5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5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5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5">
      <c r="B9" s="7" t="s">
        <v>19</v>
      </c>
      <c r="C9" s="8" t="s">
        <v>34</v>
      </c>
      <c r="D9" s="8" t="s">
        <v>14</v>
      </c>
      <c r="E9" s="8" t="s">
        <v>25</v>
      </c>
      <c r="F9" s="9">
        <v>9000000</v>
      </c>
      <c r="G9" s="9">
        <v>1600000</v>
      </c>
      <c r="H9" s="10">
        <v>43877</v>
      </c>
    </row>
    <row r="10" spans="2:8" x14ac:dyDescent="0.45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5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5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5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5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5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5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5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5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5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5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5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5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5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5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5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5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5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5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5">
      <c r="B29" s="8"/>
      <c r="C29" s="8"/>
      <c r="D29" s="8"/>
      <c r="E29" s="8"/>
      <c r="F29" s="9"/>
      <c r="G29" s="9"/>
      <c r="H29" s="11"/>
    </row>
    <row r="30" spans="2:8" x14ac:dyDescent="0.45">
      <c r="B30" s="12" t="s">
        <v>60</v>
      </c>
      <c r="C30" s="12"/>
      <c r="D30" s="12"/>
      <c r="E30" s="12"/>
      <c r="F30" s="13"/>
      <c r="G30" s="13"/>
      <c r="H30" s="14"/>
    </row>
    <row r="31" spans="2:8" x14ac:dyDescent="0.45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5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5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5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5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5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5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5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5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landscape" r:id="rId1"/>
  <headerFooter>
    <oddHeader xml:space="preserve">&amp;R&amp;P쪽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49"/>
  <sheetViews>
    <sheetView tabSelected="1" workbookViewId="0">
      <selection activeCell="J3" sqref="J3"/>
    </sheetView>
  </sheetViews>
  <sheetFormatPr defaultRowHeight="17" x14ac:dyDescent="0.45"/>
  <cols>
    <col min="1" max="1" width="11.08203125" bestFit="1" customWidth="1"/>
    <col min="5" max="5" width="11.83203125" bestFit="1" customWidth="1"/>
    <col min="6" max="6" width="13.5" bestFit="1" customWidth="1"/>
    <col min="8" max="8" width="11.83203125" bestFit="1" customWidth="1"/>
    <col min="10" max="10" width="11.58203125" customWidth="1"/>
    <col min="11" max="11" width="2.25" customWidth="1"/>
    <col min="13" max="14" width="11.83203125" bestFit="1" customWidth="1"/>
  </cols>
  <sheetData>
    <row r="1" spans="1:14" x14ac:dyDescent="0.45">
      <c r="A1" t="s">
        <v>0</v>
      </c>
      <c r="L1" t="s">
        <v>60</v>
      </c>
    </row>
    <row r="2" spans="1:14" x14ac:dyDescent="0.45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5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ROUNDDOWN(IF(MONTH($A3)&gt;=7,VLOOKUP($D3,$L$3:$M$11,2)*0.95,VLOOKUP($D3,$L$3:$M$11,2)),4)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t="e" cm="1">
        <f t="array" aca="1" ref="J3" ca="1">fn월불입액(H3,I3)</f>
        <v>#NAME?</v>
      </c>
      <c r="L3" s="1" t="s">
        <v>21</v>
      </c>
      <c r="M3" s="3">
        <v>35000000</v>
      </c>
      <c r="N3" s="20">
        <f t="array" ref="N3">IFERROR(AVERAGE(IF((MONTH($A$3:$A$34)&gt;=7)*($D$3:$D$34=$L3),$F$3:$F$34)),"")</f>
        <v>10700000</v>
      </c>
    </row>
    <row r="4" spans="1:14" x14ac:dyDescent="0.45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ROUNDDOWN(IF(MONTH($A4)&gt;=7,VLOOKUP($D4,$L$3:$M$11,2)*0.95,VLOOKUP($D4,$L$3:$M$11,2)),4)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/>
      <c r="L4" s="1" t="s">
        <v>18</v>
      </c>
      <c r="M4" s="3">
        <v>9000000</v>
      </c>
      <c r="N4" s="20" t="str">
        <f t="array" ref="N4">IFERROR(AVERAGE(IF((MONTH($A$3:$A$34)&gt;=7)*($D$3:$D$34=$L4),$F$3:$F$34)),"")</f>
        <v/>
      </c>
    </row>
    <row r="5" spans="1:14" x14ac:dyDescent="0.45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/>
      <c r="L5" s="1" t="s">
        <v>11</v>
      </c>
      <c r="M5" s="3">
        <v>16000000</v>
      </c>
      <c r="N5" s="20">
        <f t="array" ref="N5">IFERROR(AVERAGE(IF((MONTH($A$3:$A$34)&gt;=7)*($D$3:$D$34=$L5),$F$3:$F$34)),"")</f>
        <v>2750000</v>
      </c>
    </row>
    <row r="6" spans="1:14" x14ac:dyDescent="0.45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/>
      <c r="L6" s="1" t="s">
        <v>25</v>
      </c>
      <c r="M6" s="3">
        <v>31000000</v>
      </c>
      <c r="N6" s="20">
        <f t="array" ref="N6">IFERROR(AVERAGE(IF((MONTH($A$3:$A$34)&gt;=7)*($D$3:$D$34=$L6),$F$3:$F$34)),"")</f>
        <v>1950000</v>
      </c>
    </row>
    <row r="7" spans="1:14" x14ac:dyDescent="0.45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/>
      <c r="L7" s="1" t="s">
        <v>44</v>
      </c>
      <c r="M7" s="3">
        <v>22000000</v>
      </c>
      <c r="N7" s="20" t="str">
        <f t="array" ref="N7">IFERROR(AVERAGE(IF((MONTH($A$3:$A$34)&gt;=7)*($D$3:$D$34=$L7),$F$3:$F$34)),"")</f>
        <v/>
      </c>
    </row>
    <row r="8" spans="1:14" x14ac:dyDescent="0.45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/>
      <c r="L8" s="1" t="s">
        <v>15</v>
      </c>
      <c r="M8" s="3">
        <v>25000000</v>
      </c>
      <c r="N8" s="20">
        <f t="array" ref="N8">IFERROR(AVERAGE(IF((MONTH($A$3:$A$34)&gt;=7)*($D$3:$D$34=$L8),$F$3:$F$34)),"")</f>
        <v>1000000</v>
      </c>
    </row>
    <row r="9" spans="1:14" x14ac:dyDescent="0.45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/>
      <c r="L9" s="1" t="s">
        <v>32</v>
      </c>
      <c r="M9" s="3">
        <v>19000000</v>
      </c>
      <c r="N9" s="20">
        <f t="array" ref="N9">IFERROR(AVERAGE(IF((MONTH($A$3:$A$34)&gt;=7)*($D$3:$D$34=$L9),$F$3:$F$34)),"")</f>
        <v>2500000</v>
      </c>
    </row>
    <row r="10" spans="1:14" x14ac:dyDescent="0.45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/>
      <c r="L10" s="1" t="s">
        <v>28</v>
      </c>
      <c r="M10" s="3">
        <v>32000000</v>
      </c>
      <c r="N10" s="20">
        <f t="array" ref="N10">IFERROR(AVERAGE(IF((MONTH($A$3:$A$34)&gt;=7)*($D$3:$D$34=$L10),$F$3:$F$34)),"")</f>
        <v>200000</v>
      </c>
    </row>
    <row r="11" spans="1:14" x14ac:dyDescent="0.45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/>
      <c r="L11" s="1" t="s">
        <v>30</v>
      </c>
      <c r="M11" s="3">
        <v>15000000</v>
      </c>
      <c r="N11" s="20">
        <f t="array" ref="N11">IFERROR(AVERAGE(IF((MONTH($A$3:$A$34)&gt;=7)*($D$3:$D$34=$L11),$F$3:$F$34)),"")</f>
        <v>1300000</v>
      </c>
    </row>
    <row r="12" spans="1:14" x14ac:dyDescent="0.45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/>
    </row>
    <row r="13" spans="1:14" x14ac:dyDescent="0.45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/>
      <c r="L13" t="s">
        <v>64</v>
      </c>
    </row>
    <row r="14" spans="1:14" x14ac:dyDescent="0.45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/>
      <c r="L14" s="19" t="s">
        <v>4</v>
      </c>
      <c r="M14" s="1" t="str">
        <f>INDEX($A$3:$J$34,MATCH(MIN($A$3:$A$34),$A$3:$A$34,0),4)</f>
        <v>쏘나타</v>
      </c>
    </row>
    <row r="15" spans="1:14" x14ac:dyDescent="0.45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/>
    </row>
    <row r="16" spans="1:14" x14ac:dyDescent="0.45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/>
    </row>
    <row r="17" spans="1:13" x14ac:dyDescent="0.45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/>
      <c r="L17" t="s">
        <v>65</v>
      </c>
    </row>
    <row r="18" spans="1:13" x14ac:dyDescent="0.45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/>
      <c r="L18" s="19" t="s">
        <v>66</v>
      </c>
      <c r="M18" s="1" t="e" cm="1">
        <f t="array" ref="M18:M49">DCOUNTA(M18,$A$3:$J$34,($C$3:$C$34="승*")*($G$3:$G$34="김정민"))</f>
        <v>#VALUE!</v>
      </c>
    </row>
    <row r="19" spans="1:13" x14ac:dyDescent="0.45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/>
      <c r="M19" t="e">
        <v>#VALUE!</v>
      </c>
    </row>
    <row r="20" spans="1:13" x14ac:dyDescent="0.45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/>
      <c r="M20" t="e">
        <v>#VALUE!</v>
      </c>
    </row>
    <row r="21" spans="1:13" x14ac:dyDescent="0.45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/>
      <c r="M21" t="e">
        <v>#VALUE!</v>
      </c>
    </row>
    <row r="22" spans="1:13" x14ac:dyDescent="0.45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/>
      <c r="M22" t="e">
        <v>#VALUE!</v>
      </c>
    </row>
    <row r="23" spans="1:13" x14ac:dyDescent="0.45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/>
      <c r="M23" t="e">
        <v>#VALUE!</v>
      </c>
    </row>
    <row r="24" spans="1:13" x14ac:dyDescent="0.45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/>
      <c r="M24" t="e">
        <v>#VALUE!</v>
      </c>
    </row>
    <row r="25" spans="1:13" x14ac:dyDescent="0.45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/>
      <c r="M25" t="e">
        <v>#VALUE!</v>
      </c>
    </row>
    <row r="26" spans="1:13" x14ac:dyDescent="0.45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/>
      <c r="M26" t="e">
        <v>#VALUE!</v>
      </c>
    </row>
    <row r="27" spans="1:13" x14ac:dyDescent="0.45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/>
      <c r="M27" t="e">
        <v>#VALUE!</v>
      </c>
    </row>
    <row r="28" spans="1:13" x14ac:dyDescent="0.45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/>
      <c r="M28" t="e">
        <v>#VALUE!</v>
      </c>
    </row>
    <row r="29" spans="1:13" x14ac:dyDescent="0.45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/>
      <c r="M29" t="e">
        <v>#VALUE!</v>
      </c>
    </row>
    <row r="30" spans="1:13" x14ac:dyDescent="0.45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/>
      <c r="M30" t="e">
        <v>#VALUE!</v>
      </c>
    </row>
    <row r="31" spans="1:13" x14ac:dyDescent="0.45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/>
      <c r="M31" t="e">
        <v>#VALUE!</v>
      </c>
    </row>
    <row r="32" spans="1:13" x14ac:dyDescent="0.45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/>
      <c r="M32" t="e">
        <v>#VALUE!</v>
      </c>
    </row>
    <row r="33" spans="1:13" x14ac:dyDescent="0.45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/>
      <c r="M33" t="e">
        <v>#VALUE!</v>
      </c>
    </row>
    <row r="34" spans="1:13" x14ac:dyDescent="0.45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/>
      <c r="M34" t="e">
        <v>#VALUE!</v>
      </c>
    </row>
    <row r="35" spans="1:13" x14ac:dyDescent="0.45">
      <c r="M35" t="e">
        <v>#VALUE!</v>
      </c>
    </row>
    <row r="36" spans="1:13" x14ac:dyDescent="0.45">
      <c r="M36" t="e">
        <v>#VALUE!</v>
      </c>
    </row>
    <row r="37" spans="1:13" x14ac:dyDescent="0.45">
      <c r="M37" t="e">
        <v>#VALUE!</v>
      </c>
    </row>
    <row r="38" spans="1:13" x14ac:dyDescent="0.45">
      <c r="M38" t="e">
        <v>#VALUE!</v>
      </c>
    </row>
    <row r="39" spans="1:13" x14ac:dyDescent="0.45">
      <c r="M39" t="e">
        <v>#VALUE!</v>
      </c>
    </row>
    <row r="40" spans="1:13" x14ac:dyDescent="0.45">
      <c r="M40" t="e">
        <v>#VALUE!</v>
      </c>
    </row>
    <row r="41" spans="1:13" x14ac:dyDescent="0.45">
      <c r="M41" t="e">
        <v>#VALUE!</v>
      </c>
    </row>
    <row r="42" spans="1:13" x14ac:dyDescent="0.45">
      <c r="M42" t="e">
        <v>#VALUE!</v>
      </c>
    </row>
    <row r="43" spans="1:13" x14ac:dyDescent="0.45">
      <c r="M43" t="e">
        <v>#VALUE!</v>
      </c>
    </row>
    <row r="44" spans="1:13" x14ac:dyDescent="0.45">
      <c r="M44" t="e">
        <v>#VALUE!</v>
      </c>
    </row>
    <row r="45" spans="1:13" x14ac:dyDescent="0.45">
      <c r="M45" t="e">
        <v>#VALUE!</v>
      </c>
    </row>
    <row r="46" spans="1:13" x14ac:dyDescent="0.45">
      <c r="M46" t="e">
        <v>#VALUE!</v>
      </c>
    </row>
    <row r="47" spans="1:13" x14ac:dyDescent="0.45">
      <c r="M47" t="e">
        <v>#VALUE!</v>
      </c>
    </row>
    <row r="48" spans="1:13" x14ac:dyDescent="0.45">
      <c r="M48" t="e">
        <v>#VALUE!</v>
      </c>
    </row>
    <row r="49" spans="13:13" x14ac:dyDescent="0.45">
      <c r="M49" t="e">
        <v>#VALUE!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C7" sqref="C7"/>
    </sheetView>
  </sheetViews>
  <sheetFormatPr defaultRowHeight="17" x14ac:dyDescent="0.45"/>
  <cols>
    <col min="1" max="1" width="3.5" customWidth="1"/>
    <col min="2" max="2" width="20.4140625" bestFit="1" customWidth="1"/>
    <col min="3" max="3" width="17.4140625" bestFit="1" customWidth="1"/>
    <col min="4" max="7" width="14.33203125" bestFit="1" customWidth="1"/>
    <col min="8" max="8" width="11.1640625" bestFit="1" customWidth="1"/>
    <col min="9" max="9" width="15.75" bestFit="1" customWidth="1"/>
    <col min="10" max="10" width="13.75" bestFit="1" customWidth="1"/>
    <col min="11" max="11" width="20.4140625" bestFit="1" customWidth="1"/>
    <col min="12" max="12" width="18.4140625" bestFit="1" customWidth="1"/>
  </cols>
  <sheetData>
    <row r="2" spans="2:7" x14ac:dyDescent="0.45">
      <c r="B2" s="30" t="s">
        <v>4</v>
      </c>
      <c r="C2" t="s" vm="1">
        <v>77</v>
      </c>
    </row>
    <row r="4" spans="2:7" x14ac:dyDescent="0.45">
      <c r="D4" s="30" t="s">
        <v>6</v>
      </c>
    </row>
    <row r="5" spans="2:7" x14ac:dyDescent="0.45">
      <c r="B5" s="30" t="s">
        <v>3</v>
      </c>
      <c r="C5" s="30" t="s">
        <v>78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5">
      <c r="B6" t="s">
        <v>14</v>
      </c>
      <c r="C6" t="s">
        <v>79</v>
      </c>
      <c r="D6" s="31">
        <v>35000000</v>
      </c>
      <c r="E6" s="31">
        <v>32000000</v>
      </c>
      <c r="F6" s="31">
        <v>31000000</v>
      </c>
      <c r="G6" s="31">
        <v>31000000</v>
      </c>
    </row>
    <row r="7" spans="2:7" x14ac:dyDescent="0.45">
      <c r="C7" t="s">
        <v>81</v>
      </c>
      <c r="D7" s="32">
        <v>20</v>
      </c>
      <c r="E7" s="32">
        <v>31.2</v>
      </c>
      <c r="F7" s="32">
        <v>36</v>
      </c>
      <c r="G7" s="32">
        <v>36</v>
      </c>
    </row>
    <row r="8" spans="2:7" x14ac:dyDescent="0.45">
      <c r="B8" t="s">
        <v>27</v>
      </c>
      <c r="C8" t="s">
        <v>79</v>
      </c>
      <c r="D8" s="31">
        <v>31000000</v>
      </c>
      <c r="E8" s="31">
        <v>35000000</v>
      </c>
      <c r="F8" s="31">
        <v>16000000</v>
      </c>
      <c r="G8" s="31">
        <v>32000000</v>
      </c>
    </row>
    <row r="9" spans="2:7" x14ac:dyDescent="0.45">
      <c r="C9" t="s">
        <v>81</v>
      </c>
      <c r="D9" s="32">
        <v>30</v>
      </c>
      <c r="E9" s="32">
        <v>24</v>
      </c>
      <c r="F9" s="32">
        <v>24</v>
      </c>
      <c r="G9" s="32">
        <v>48</v>
      </c>
    </row>
    <row r="10" spans="2:7" x14ac:dyDescent="0.45">
      <c r="B10" t="s">
        <v>10</v>
      </c>
      <c r="C10" t="s">
        <v>79</v>
      </c>
      <c r="D10" s="31">
        <v>35000000</v>
      </c>
      <c r="E10" s="31">
        <v>22000000</v>
      </c>
      <c r="F10" s="31">
        <v>25000000</v>
      </c>
      <c r="G10" s="31">
        <v>19000000</v>
      </c>
    </row>
    <row r="11" spans="2:7" x14ac:dyDescent="0.45">
      <c r="C11" t="s">
        <v>81</v>
      </c>
      <c r="D11" s="32">
        <v>48</v>
      </c>
      <c r="E11" s="32">
        <v>24</v>
      </c>
      <c r="F11" s="32">
        <v>36</v>
      </c>
      <c r="G11" s="32">
        <v>36</v>
      </c>
    </row>
    <row r="12" spans="2:7" x14ac:dyDescent="0.45">
      <c r="B12" t="s">
        <v>80</v>
      </c>
      <c r="D12" s="31">
        <v>35000000</v>
      </c>
      <c r="E12" s="31">
        <v>35000000</v>
      </c>
      <c r="F12" s="31">
        <v>31000000</v>
      </c>
      <c r="G12" s="31">
        <v>32000000</v>
      </c>
    </row>
    <row r="13" spans="2:7" x14ac:dyDescent="0.45">
      <c r="B13" t="s">
        <v>82</v>
      </c>
      <c r="D13" s="32">
        <v>33</v>
      </c>
      <c r="E13" s="32">
        <v>29.142857142857142</v>
      </c>
      <c r="F13" s="32">
        <v>34</v>
      </c>
      <c r="G13" s="32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H7" sqref="H7"/>
    </sheetView>
  </sheetViews>
  <sheetFormatPr defaultRowHeight="17" x14ac:dyDescent="0.45"/>
  <cols>
    <col min="1" max="1" width="11.83203125" customWidth="1"/>
    <col min="2" max="2" width="13.58203125" bestFit="1" customWidth="1"/>
  </cols>
  <sheetData>
    <row r="2" spans="1:2" x14ac:dyDescent="0.45">
      <c r="A2" t="s">
        <v>0</v>
      </c>
    </row>
    <row r="3" spans="1:2" x14ac:dyDescent="0.45">
      <c r="A3" s="1" t="s">
        <v>4</v>
      </c>
      <c r="B3" s="1" t="s">
        <v>7</v>
      </c>
    </row>
    <row r="4" spans="1:2" x14ac:dyDescent="0.45">
      <c r="A4" s="1" t="s">
        <v>21</v>
      </c>
      <c r="B4" s="3">
        <v>23820000</v>
      </c>
    </row>
    <row r="5" spans="1:2" x14ac:dyDescent="0.45">
      <c r="A5" s="1" t="s">
        <v>18</v>
      </c>
      <c r="B5" s="3">
        <v>9961999.999999959</v>
      </c>
    </row>
    <row r="6" spans="1:2" x14ac:dyDescent="0.45">
      <c r="A6" s="1" t="s">
        <v>11</v>
      </c>
      <c r="B6" s="3">
        <v>13133000</v>
      </c>
    </row>
    <row r="7" spans="1:2" x14ac:dyDescent="0.45">
      <c r="A7" s="1" t="s">
        <v>25</v>
      </c>
      <c r="B7" s="3">
        <v>28660000</v>
      </c>
    </row>
    <row r="8" spans="1:2" x14ac:dyDescent="0.45">
      <c r="A8" s="1" t="s">
        <v>44</v>
      </c>
      <c r="B8" s="3">
        <v>19700000</v>
      </c>
    </row>
    <row r="9" spans="1:2" x14ac:dyDescent="0.45">
      <c r="A9" s="1" t="s">
        <v>15</v>
      </c>
      <c r="B9" s="3">
        <v>22900000</v>
      </c>
    </row>
    <row r="10" spans="1:2" x14ac:dyDescent="0.45">
      <c r="A10" s="1" t="s">
        <v>32</v>
      </c>
      <c r="B10" s="3">
        <v>15925000</v>
      </c>
    </row>
    <row r="11" spans="1:2" x14ac:dyDescent="0.45">
      <c r="A11" s="1" t="s">
        <v>28</v>
      </c>
      <c r="B11" s="3">
        <v>27433000</v>
      </c>
    </row>
    <row r="12" spans="1:2" x14ac:dyDescent="0.45">
      <c r="A12" s="1" t="s">
        <v>30</v>
      </c>
      <c r="B12" s="3">
        <v>18467000</v>
      </c>
    </row>
    <row r="13" spans="1:2" x14ac:dyDescent="0.45">
      <c r="A13" s="1" t="s">
        <v>67</v>
      </c>
      <c r="B13" s="21">
        <f>AVERAGE(B4:B12)</f>
        <v>19999999.999999993</v>
      </c>
    </row>
  </sheetData>
  <phoneticPr fontId="1" type="noConversion"/>
  <conditionalFormatting sqref="B4:B13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19" workbookViewId="0">
      <selection activeCell="K22" sqref="K22"/>
    </sheetView>
  </sheetViews>
  <sheetFormatPr defaultRowHeight="17" x14ac:dyDescent="0.45"/>
  <cols>
    <col min="2" max="3" width="11.83203125" bestFit="1" customWidth="1"/>
    <col min="7" max="7" width="16" customWidth="1"/>
  </cols>
  <sheetData>
    <row r="2" spans="1:3" x14ac:dyDescent="0.45">
      <c r="A2" t="s">
        <v>0</v>
      </c>
    </row>
    <row r="3" spans="1:3" x14ac:dyDescent="0.45">
      <c r="A3" s="1" t="s">
        <v>4</v>
      </c>
      <c r="B3" s="1" t="s">
        <v>5</v>
      </c>
      <c r="C3" s="1" t="s">
        <v>7</v>
      </c>
    </row>
    <row r="4" spans="1:3" x14ac:dyDescent="0.45">
      <c r="A4" s="1" t="s">
        <v>21</v>
      </c>
      <c r="B4" s="3">
        <v>35000000</v>
      </c>
      <c r="C4" s="3">
        <v>11000000</v>
      </c>
    </row>
    <row r="5" spans="1:3" x14ac:dyDescent="0.45">
      <c r="A5" s="1" t="s">
        <v>18</v>
      </c>
      <c r="B5" s="3">
        <v>9000000</v>
      </c>
      <c r="C5" s="3">
        <v>6200000</v>
      </c>
    </row>
    <row r="6" spans="1:3" x14ac:dyDescent="0.45">
      <c r="A6" s="1" t="s">
        <v>25</v>
      </c>
      <c r="B6" s="3">
        <v>31000000</v>
      </c>
      <c r="C6" s="3">
        <v>29000000</v>
      </c>
    </row>
    <row r="7" spans="1:3" x14ac:dyDescent="0.45">
      <c r="A7" s="1" t="s">
        <v>15</v>
      </c>
      <c r="B7" s="3">
        <v>25000000</v>
      </c>
      <c r="C7" s="3">
        <v>22000000</v>
      </c>
    </row>
    <row r="8" spans="1:3" x14ac:dyDescent="0.45">
      <c r="A8" s="1" t="s">
        <v>32</v>
      </c>
      <c r="B8" s="3">
        <v>19000000</v>
      </c>
      <c r="C8" s="3">
        <v>14500000</v>
      </c>
    </row>
    <row r="9" spans="1:3" x14ac:dyDescent="0.45">
      <c r="A9" s="1" t="s">
        <v>28</v>
      </c>
      <c r="B9" s="3">
        <v>32000000</v>
      </c>
      <c r="C9" s="3">
        <v>22000000</v>
      </c>
    </row>
    <row r="10" spans="1:3" x14ac:dyDescent="0.45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I8" sqref="I8"/>
    </sheetView>
  </sheetViews>
  <sheetFormatPr defaultRowHeight="17" x14ac:dyDescent="0.45"/>
  <cols>
    <col min="1" max="1" width="3.5" customWidth="1"/>
    <col min="2" max="2" width="11.08203125" bestFit="1" customWidth="1"/>
    <col min="4" max="4" width="11.83203125" bestFit="1" customWidth="1"/>
    <col min="5" max="5" width="12.08203125" customWidth="1"/>
    <col min="6" max="7" width="13.25" customWidth="1"/>
    <col min="8" max="8" width="11.83203125" bestFit="1" customWidth="1"/>
    <col min="9" max="9" width="13.08203125" customWidth="1"/>
  </cols>
  <sheetData>
    <row r="3" spans="2:7" x14ac:dyDescent="0.45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5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5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5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5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5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5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5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5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5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5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5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5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5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5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5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/>
  </sheetViews>
  <sheetFormatPr defaultRowHeight="17" x14ac:dyDescent="0.45"/>
  <cols>
    <col min="5" max="5" width="11" bestFit="1" customWidth="1"/>
    <col min="10" max="10" width="2.25" customWidth="1"/>
    <col min="13" max="13" width="11.83203125" bestFit="1" customWidth="1"/>
  </cols>
  <sheetData>
    <row r="2" spans="1:13" x14ac:dyDescent="0.45">
      <c r="A2" t="s">
        <v>0</v>
      </c>
    </row>
    <row r="3" spans="1:13" x14ac:dyDescent="0.45">
      <c r="A3" s="1" t="s">
        <v>68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5">
      <c r="A4" s="23">
        <v>0.39930555555555602</v>
      </c>
      <c r="B4" s="24" t="s">
        <v>69</v>
      </c>
      <c r="C4" s="24" t="s">
        <v>70</v>
      </c>
      <c r="D4" s="24" t="s">
        <v>18</v>
      </c>
      <c r="E4" s="25">
        <v>9000000</v>
      </c>
      <c r="F4" s="24" t="s">
        <v>71</v>
      </c>
      <c r="G4" s="25">
        <v>5000000</v>
      </c>
      <c r="H4" s="25">
        <v>24</v>
      </c>
      <c r="I4" s="25">
        <v>225000</v>
      </c>
    </row>
    <row r="5" spans="1:13" x14ac:dyDescent="0.45">
      <c r="A5" s="23">
        <v>0.57986111111111105</v>
      </c>
      <c r="B5" s="24" t="s">
        <v>72</v>
      </c>
      <c r="C5" s="24" t="s">
        <v>73</v>
      </c>
      <c r="D5" s="24" t="s">
        <v>25</v>
      </c>
      <c r="E5" s="25">
        <v>31000000</v>
      </c>
      <c r="F5" s="24" t="s">
        <v>74</v>
      </c>
      <c r="G5" s="25">
        <v>20000000</v>
      </c>
      <c r="H5" s="25">
        <v>36</v>
      </c>
      <c r="I5" s="25">
        <v>600000</v>
      </c>
    </row>
    <row r="6" spans="1:13" x14ac:dyDescent="0.45">
      <c r="A6" s="23">
        <v>0.64722222222222203</v>
      </c>
      <c r="B6" s="24" t="s">
        <v>72</v>
      </c>
      <c r="C6" s="24" t="s">
        <v>73</v>
      </c>
      <c r="D6" s="24" t="s">
        <v>25</v>
      </c>
      <c r="E6" s="25">
        <v>31000000</v>
      </c>
      <c r="F6" s="24" t="s">
        <v>74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45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45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45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5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5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5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5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5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5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5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5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5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5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5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5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5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5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5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57150</xdr:colOff>
                <xdr:row>3</xdr:row>
                <xdr:rowOff>203200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yeojun park</cp:lastModifiedBy>
  <dcterms:created xsi:type="dcterms:W3CDTF">2023-08-09T00:13:15Z</dcterms:created>
  <dcterms:modified xsi:type="dcterms:W3CDTF">2025-01-18T06:53:59Z</dcterms:modified>
</cp:coreProperties>
</file>