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ㅇㄱㅇㄱㄹ\Desktop\사무자동화  연습파일  꼭딴다!!!\1. 엑셀\"/>
    </mc:Choice>
  </mc:AlternateContent>
  <xr:revisionPtr revIDLastSave="0" documentId="13_ncr:1_{87E37BE0-663F-4526-817E-7AA4C5C41E72}" xr6:coauthVersionLast="47" xr6:coauthVersionMax="47" xr10:uidLastSave="{00000000-0000-0000-0000-000000000000}"/>
  <bookViews>
    <workbookView xWindow="-108" yWindow="-108" windowWidth="23256" windowHeight="12456" xr2:uid="{CC36E8F3-B9AE-477B-9CEB-CA749652C0A0}"/>
  </bookViews>
  <sheets>
    <sheet name="Sheet1" sheetId="1" r:id="rId1"/>
    <sheet name="Sheet2" sheetId="2" r:id="rId2"/>
  </sheets>
  <definedNames>
    <definedName name="_xlnm._FilterDatabase" localSheetId="0" hidden="1">Sheet1!$A$3:$J$23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2" l="1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4" i="2"/>
  <c r="C4" i="2"/>
  <c r="F4" i="2"/>
  <c r="C5" i="2"/>
  <c r="F5" i="2"/>
  <c r="C6" i="2"/>
  <c r="F6" i="2"/>
  <c r="C7" i="2"/>
  <c r="F7" i="2"/>
  <c r="C8" i="2"/>
  <c r="F8" i="2"/>
  <c r="C9" i="2"/>
  <c r="F9" i="2"/>
  <c r="C10" i="2"/>
  <c r="F10" i="2"/>
  <c r="C11" i="2"/>
  <c r="F11" i="2"/>
  <c r="C12" i="2"/>
  <c r="F12" i="2"/>
  <c r="C13" i="2"/>
  <c r="F13" i="2"/>
  <c r="C14" i="2"/>
  <c r="F14" i="2"/>
  <c r="C15" i="2"/>
  <c r="F15" i="2"/>
  <c r="C16" i="2"/>
  <c r="F16" i="2"/>
  <c r="C17" i="2"/>
  <c r="F17" i="2"/>
  <c r="C18" i="2"/>
  <c r="F18" i="2"/>
  <c r="C19" i="2"/>
  <c r="F19" i="2"/>
  <c r="C20" i="2"/>
  <c r="F20" i="2"/>
  <c r="C21" i="2"/>
  <c r="F21" i="2"/>
  <c r="C22" i="2"/>
  <c r="F22" i="2"/>
  <c r="C23" i="2"/>
  <c r="F23" i="2"/>
  <c r="I27" i="1" a="1"/>
  <c r="I27" i="1" s="1"/>
  <c r="H27" i="1" a="1"/>
  <c r="H27" i="1" s="1"/>
  <c r="I28" i="1" a="1"/>
  <c r="I28" i="1"/>
  <c r="H28" i="1" a="1"/>
  <c r="H28" i="1" s="1"/>
  <c r="H26" i="1"/>
  <c r="I26" i="1"/>
  <c r="G26" i="1"/>
  <c r="H25" i="1"/>
  <c r="I25" i="1"/>
  <c r="G25" i="1"/>
  <c r="H24" i="1"/>
  <c r="I24" i="1"/>
  <c r="G2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4" i="1"/>
  <c r="I13" i="1"/>
  <c r="I14" i="1"/>
  <c r="I15" i="1"/>
  <c r="I16" i="1"/>
  <c r="H4" i="1" a="1"/>
  <c r="H4" i="1" s="1"/>
  <c r="G4" i="1" a="1"/>
  <c r="G4" i="1" s="1"/>
  <c r="I4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4" i="1"/>
  <c r="G4" i="2" l="1" a="1"/>
  <c r="G4" i="2" s="1"/>
  <c r="I10" i="2"/>
  <c r="I18" i="2"/>
  <c r="I9" i="2"/>
  <c r="I21" i="2"/>
  <c r="I14" i="2"/>
  <c r="I23" i="2"/>
  <c r="I8" i="2"/>
  <c r="I12" i="2"/>
  <c r="H4" i="2" a="1"/>
  <c r="H4" i="2" s="1"/>
  <c r="G24" i="2"/>
  <c r="G25" i="2"/>
  <c r="I12" i="1"/>
  <c r="I11" i="1"/>
  <c r="I9" i="1"/>
  <c r="I23" i="1"/>
  <c r="I7" i="1"/>
  <c r="I5" i="1"/>
  <c r="I20" i="1"/>
  <c r="I19" i="1"/>
  <c r="I18" i="1"/>
  <c r="I10" i="1"/>
  <c r="I8" i="1"/>
  <c r="I22" i="1"/>
  <c r="I6" i="1"/>
  <c r="I21" i="1"/>
  <c r="I17" i="1"/>
  <c r="I4" i="2" l="1"/>
  <c r="I17" i="2"/>
  <c r="I13" i="2"/>
  <c r="I5" i="2"/>
  <c r="I22" i="2"/>
  <c r="I6" i="2"/>
  <c r="I15" i="2"/>
  <c r="I20" i="2"/>
  <c r="I11" i="2"/>
  <c r="I19" i="2"/>
  <c r="I16" i="2"/>
  <c r="I7" i="2"/>
  <c r="H24" i="2"/>
  <c r="H25" i="2"/>
  <c r="G26" i="2"/>
  <c r="I24" i="2" l="1"/>
  <c r="I25" i="2"/>
  <c r="H28" i="2" a="1"/>
  <c r="H28" i="2" s="1"/>
  <c r="H27" i="2" a="1"/>
  <c r="H27" i="2" s="1"/>
  <c r="H26" i="2"/>
  <c r="I28" i="2" a="1"/>
  <c r="I28" i="2" s="1"/>
  <c r="I27" i="2" a="1"/>
  <c r="I27" i="2" s="1"/>
  <c r="I26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<sst xmlns="http://schemas.openxmlformats.org/spreadsheetml/2006/main" count="114" uniqueCount="56">
  <si>
    <t>대여자</t>
    <phoneticPr fontId="2" type="noConversion"/>
  </si>
  <si>
    <t>코드</t>
    <phoneticPr fontId="2" type="noConversion"/>
  </si>
  <si>
    <t>대여일자</t>
    <phoneticPr fontId="2" type="noConversion"/>
  </si>
  <si>
    <t>반납일자</t>
    <phoneticPr fontId="2" type="noConversion"/>
  </si>
  <si>
    <t>권은경</t>
    <phoneticPr fontId="2" type="noConversion"/>
  </si>
  <si>
    <t>김명호</t>
    <phoneticPr fontId="2" type="noConversion"/>
  </si>
  <si>
    <t>이나요</t>
    <phoneticPr fontId="2" type="noConversion"/>
  </si>
  <si>
    <t>서영준</t>
    <phoneticPr fontId="2" type="noConversion"/>
  </si>
  <si>
    <t>원미경</t>
    <phoneticPr fontId="2" type="noConversion"/>
  </si>
  <si>
    <t>윤나영</t>
    <phoneticPr fontId="2" type="noConversion"/>
  </si>
  <si>
    <t>이경호</t>
    <phoneticPr fontId="2" type="noConversion"/>
  </si>
  <si>
    <t>이수현</t>
    <phoneticPr fontId="2" type="noConversion"/>
  </si>
  <si>
    <t>조성진</t>
    <phoneticPr fontId="2" type="noConversion"/>
  </si>
  <si>
    <t>이수경</t>
    <phoneticPr fontId="2" type="noConversion"/>
  </si>
  <si>
    <t>김종서</t>
    <phoneticPr fontId="2" type="noConversion"/>
  </si>
  <si>
    <t>박호호</t>
    <phoneticPr fontId="2" type="noConversion"/>
  </si>
  <si>
    <t>김동렬</t>
    <phoneticPr fontId="2" type="noConversion"/>
  </si>
  <si>
    <t>이승엽</t>
    <phoneticPr fontId="2" type="noConversion"/>
  </si>
  <si>
    <t>이종범</t>
    <phoneticPr fontId="2" type="noConversion"/>
  </si>
  <si>
    <t>박세리</t>
    <phoneticPr fontId="2" type="noConversion"/>
  </si>
  <si>
    <t>최경주</t>
    <phoneticPr fontId="2" type="noConversion"/>
  </si>
  <si>
    <t>이봉주</t>
    <phoneticPr fontId="2" type="noConversion"/>
  </si>
  <si>
    <t>유남규</t>
    <phoneticPr fontId="2" type="noConversion"/>
  </si>
  <si>
    <t>한기주</t>
    <phoneticPr fontId="2" type="noConversion"/>
  </si>
  <si>
    <t>A-4</t>
    <phoneticPr fontId="2" type="noConversion"/>
  </si>
  <si>
    <t>C-3</t>
    <phoneticPr fontId="2" type="noConversion"/>
  </si>
  <si>
    <t>C-1</t>
    <phoneticPr fontId="2" type="noConversion"/>
  </si>
  <si>
    <t>C-2</t>
    <phoneticPr fontId="2" type="noConversion"/>
  </si>
  <si>
    <t>B-1</t>
    <phoneticPr fontId="2" type="noConversion"/>
  </si>
  <si>
    <t>B-4</t>
    <phoneticPr fontId="2" type="noConversion"/>
  </si>
  <si>
    <t>B-2</t>
    <phoneticPr fontId="2" type="noConversion"/>
  </si>
  <si>
    <t>B-3</t>
    <phoneticPr fontId="2" type="noConversion"/>
  </si>
  <si>
    <t>A-2</t>
    <phoneticPr fontId="2" type="noConversion"/>
  </si>
  <si>
    <t>A-1</t>
    <phoneticPr fontId="2" type="noConversion"/>
  </si>
  <si>
    <t>A-5</t>
    <phoneticPr fontId="2" type="noConversion"/>
  </si>
  <si>
    <t>C-4</t>
    <phoneticPr fontId="2" type="noConversion"/>
  </si>
  <si>
    <t>C-5</t>
    <phoneticPr fontId="2" type="noConversion"/>
  </si>
  <si>
    <t>A-6</t>
    <phoneticPr fontId="2" type="noConversion"/>
  </si>
  <si>
    <t>C-6</t>
    <phoneticPr fontId="2" type="noConversion"/>
  </si>
  <si>
    <t>C-7</t>
    <phoneticPr fontId="2" type="noConversion"/>
  </si>
  <si>
    <t>B-6</t>
    <phoneticPr fontId="2" type="noConversion"/>
  </si>
  <si>
    <t>A-7</t>
    <phoneticPr fontId="2" type="noConversion"/>
  </si>
  <si>
    <t>B-7</t>
    <phoneticPr fontId="2" type="noConversion"/>
  </si>
  <si>
    <t>차종</t>
    <phoneticPr fontId="2" type="noConversion"/>
  </si>
  <si>
    <t>대여일</t>
    <phoneticPr fontId="2" type="noConversion"/>
  </si>
  <si>
    <t>기본요금</t>
    <phoneticPr fontId="2" type="noConversion"/>
  </si>
  <si>
    <t>부가요금</t>
    <phoneticPr fontId="2" type="noConversion"/>
  </si>
  <si>
    <t>합계금액</t>
    <phoneticPr fontId="2" type="noConversion"/>
  </si>
  <si>
    <t>종합</t>
    <phoneticPr fontId="2" type="noConversion"/>
  </si>
  <si>
    <t>자동차 렌트 관리</t>
    <phoneticPr fontId="2" type="noConversion"/>
  </si>
  <si>
    <t>요금합계</t>
    <phoneticPr fontId="2" type="noConversion"/>
  </si>
  <si>
    <t>승용차</t>
    <phoneticPr fontId="2" type="noConversion"/>
  </si>
  <si>
    <t>승합차</t>
    <phoneticPr fontId="2" type="noConversion"/>
  </si>
  <si>
    <t>버스</t>
    <phoneticPr fontId="2" type="noConversion"/>
  </si>
  <si>
    <t>"이"씨이면서 코드에 "1"을 포함한 합</t>
    <phoneticPr fontId="2" type="noConversion"/>
  </si>
  <si>
    <t>"김"씨 성이면서 코드에 "5"을 포함한 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</si>
</sst>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176" formatCode="mm&quot;월&quot;\ dd&quot;일&quot;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2" fontId="0" fillId="0" borderId="0" xfId="1" applyFont="1">
      <alignment vertical="center"/>
    </xf>
    <xf numFmtId="42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ED9E8-35C9-4053-BD1A-67723712219C}">
  <dimension ref="A1:J28"/>
  <sheetViews>
    <sheetView tabSelected="1" workbookViewId="0">
      <selection activeCell="P14" sqref="P14"/>
    </sheetView>
  </sheetViews>
  <sheetFormatPr defaultRowHeight="17.399999999999999" x14ac:dyDescent="0.4"/>
  <cols>
    <col min="1" max="2" width="8.796875" style="1"/>
    <col min="4" max="5" width="9.59765625" style="1" hidden="1" customWidth="1"/>
    <col min="7" max="7" width="12.19921875" bestFit="1" customWidth="1"/>
    <col min="8" max="8" width="12.296875" bestFit="1" customWidth="1"/>
    <col min="9" max="9" width="13.296875" bestFit="1" customWidth="1"/>
    <col min="10" max="10" width="12.796875" style="1" bestFit="1" customWidth="1"/>
  </cols>
  <sheetData>
    <row r="1" spans="1:10" x14ac:dyDescent="0.4">
      <c r="A1" s="10" t="s">
        <v>49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4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4">
      <c r="A3" s="1" t="s">
        <v>0</v>
      </c>
      <c r="B3" s="1" t="s">
        <v>1</v>
      </c>
      <c r="C3" s="1" t="s">
        <v>43</v>
      </c>
      <c r="D3" s="1" t="s">
        <v>2</v>
      </c>
      <c r="E3" s="1" t="s">
        <v>3</v>
      </c>
      <c r="F3" s="1" t="s">
        <v>44</v>
      </c>
      <c r="G3" s="1" t="s">
        <v>45</v>
      </c>
      <c r="H3" s="1" t="s">
        <v>46</v>
      </c>
      <c r="I3" s="1" t="s">
        <v>47</v>
      </c>
      <c r="J3" s="1" t="s">
        <v>48</v>
      </c>
    </row>
    <row r="4" spans="1:10" x14ac:dyDescent="0.4">
      <c r="A4" s="1" t="s">
        <v>4</v>
      </c>
      <c r="B4" s="1" t="s">
        <v>24</v>
      </c>
      <c r="C4" s="1" t="str">
        <f>IF(LEFT($B4,1)="A","버스",IF(LEFT(B4,1)="B","승합차","승용차"))</f>
        <v>버스</v>
      </c>
      <c r="D4" s="3">
        <v>45421</v>
      </c>
      <c r="E4" s="3">
        <v>45440</v>
      </c>
      <c r="F4">
        <f>E4-D4+1</f>
        <v>20</v>
      </c>
      <c r="G4" s="4" cm="1">
        <f t="array" ref="G4:G23">IF($C$4:$C$23=$F$24,150000,IF(B4:$B$23=$F$25,200000,400000))</f>
        <v>400000</v>
      </c>
      <c r="H4" s="4" cm="1">
        <f t="array" ref="H4:H23">IF($C$4:$C$23=$F$24,10000,IF($C$4:$C$23=$F$25,50000,80000))*F4</f>
        <v>1600000</v>
      </c>
      <c r="I4" s="5">
        <f>G4+H4</f>
        <v>2000000</v>
      </c>
      <c r="J4" s="1" t="str">
        <f>_xlfn.CONCAT($A4,":",LEFT(B4,1),":",$F4,"일")</f>
        <v>권은경:A:20일</v>
      </c>
    </row>
    <row r="5" spans="1:10" x14ac:dyDescent="0.4">
      <c r="A5" s="1" t="s">
        <v>5</v>
      </c>
      <c r="B5" s="1" t="s">
        <v>25</v>
      </c>
      <c r="C5" s="1" t="str">
        <f t="shared" ref="C5:C23" si="0">IF(LEFT($B5,1)="A","버스",IF(LEFT(B5,1)="B","승합차","승용차"))</f>
        <v>승용차</v>
      </c>
      <c r="D5" s="3">
        <v>45571</v>
      </c>
      <c r="E5" s="3">
        <v>45579</v>
      </c>
      <c r="F5">
        <f t="shared" ref="F5:F26" si="1">E5-D5+1</f>
        <v>9</v>
      </c>
      <c r="G5" s="4">
        <v>150000</v>
      </c>
      <c r="H5" s="4">
        <v>200000</v>
      </c>
      <c r="I5" s="5">
        <f t="shared" ref="I5:I26" si="2">G5+H5</f>
        <v>350000</v>
      </c>
      <c r="J5" s="1" t="str">
        <f t="shared" ref="J5:J26" si="3">_xlfn.CONCAT($A5,":",LEFT(B5,1),":",$F5,"일")</f>
        <v>김명호:C:9일</v>
      </c>
    </row>
    <row r="6" spans="1:10" x14ac:dyDescent="0.4">
      <c r="A6" s="1" t="s">
        <v>6</v>
      </c>
      <c r="B6" s="1" t="s">
        <v>26</v>
      </c>
      <c r="C6" s="1" t="str">
        <f t="shared" si="0"/>
        <v>승용차</v>
      </c>
      <c r="D6" s="3">
        <v>45481</v>
      </c>
      <c r="E6" s="3">
        <v>45501</v>
      </c>
      <c r="F6">
        <f t="shared" si="1"/>
        <v>21</v>
      </c>
      <c r="G6" s="4">
        <v>150000</v>
      </c>
      <c r="H6" s="4">
        <v>200000</v>
      </c>
      <c r="I6" s="5">
        <f t="shared" si="2"/>
        <v>350000</v>
      </c>
      <c r="J6" s="1" t="str">
        <f t="shared" si="3"/>
        <v>이나요:C:21일</v>
      </c>
    </row>
    <row r="7" spans="1:10" x14ac:dyDescent="0.4">
      <c r="A7" s="1" t="s">
        <v>7</v>
      </c>
      <c r="B7" s="1" t="s">
        <v>27</v>
      </c>
      <c r="C7" s="1" t="str">
        <f t="shared" si="0"/>
        <v>승용차</v>
      </c>
      <c r="D7" s="3">
        <v>45432</v>
      </c>
      <c r="E7" s="3">
        <v>45472</v>
      </c>
      <c r="F7">
        <f t="shared" si="1"/>
        <v>41</v>
      </c>
      <c r="G7" s="4">
        <v>150000</v>
      </c>
      <c r="H7" s="4">
        <v>200000</v>
      </c>
      <c r="I7" s="5">
        <f t="shared" si="2"/>
        <v>350000</v>
      </c>
      <c r="J7" s="1" t="str">
        <f t="shared" si="3"/>
        <v>서영준:C:41일</v>
      </c>
    </row>
    <row r="8" spans="1:10" x14ac:dyDescent="0.4">
      <c r="A8" s="1" t="s">
        <v>8</v>
      </c>
      <c r="B8" s="1" t="s">
        <v>28</v>
      </c>
      <c r="C8" s="1" t="str">
        <f t="shared" si="0"/>
        <v>승합차</v>
      </c>
      <c r="D8" s="3">
        <v>45406</v>
      </c>
      <c r="E8" s="3">
        <v>45411</v>
      </c>
      <c r="F8">
        <f t="shared" si="1"/>
        <v>6</v>
      </c>
      <c r="G8" s="4">
        <v>400000</v>
      </c>
      <c r="H8" s="4">
        <v>1000000</v>
      </c>
      <c r="I8" s="5">
        <f t="shared" si="2"/>
        <v>1400000</v>
      </c>
      <c r="J8" s="1" t="str">
        <f t="shared" si="3"/>
        <v>원미경:B:6일</v>
      </c>
    </row>
    <row r="9" spans="1:10" x14ac:dyDescent="0.4">
      <c r="A9" s="1" t="s">
        <v>9</v>
      </c>
      <c r="B9" s="1" t="s">
        <v>29</v>
      </c>
      <c r="C9" s="1" t="str">
        <f t="shared" si="0"/>
        <v>승합차</v>
      </c>
      <c r="D9" s="3">
        <v>45428</v>
      </c>
      <c r="E9" s="3">
        <v>45437</v>
      </c>
      <c r="F9">
        <f t="shared" si="1"/>
        <v>10</v>
      </c>
      <c r="G9" s="4">
        <v>400000</v>
      </c>
      <c r="H9" s="4">
        <v>1000000</v>
      </c>
      <c r="I9" s="5">
        <f t="shared" si="2"/>
        <v>1400000</v>
      </c>
      <c r="J9" s="1" t="str">
        <f t="shared" si="3"/>
        <v>윤나영:B:10일</v>
      </c>
    </row>
    <row r="10" spans="1:10" x14ac:dyDescent="0.4">
      <c r="A10" s="1" t="s">
        <v>10</v>
      </c>
      <c r="B10" s="1" t="s">
        <v>30</v>
      </c>
      <c r="C10" s="1" t="str">
        <f t="shared" si="0"/>
        <v>승합차</v>
      </c>
      <c r="D10" s="3">
        <v>45362</v>
      </c>
      <c r="E10" s="3">
        <v>45370</v>
      </c>
      <c r="F10">
        <f t="shared" si="1"/>
        <v>9</v>
      </c>
      <c r="G10" s="4">
        <v>400000</v>
      </c>
      <c r="H10" s="4">
        <v>1000000</v>
      </c>
      <c r="I10" s="5">
        <f t="shared" si="2"/>
        <v>1400000</v>
      </c>
      <c r="J10" s="1" t="str">
        <f t="shared" si="3"/>
        <v>이경호:B:9일</v>
      </c>
    </row>
    <row r="11" spans="1:10" x14ac:dyDescent="0.4">
      <c r="A11" s="1" t="s">
        <v>11</v>
      </c>
      <c r="B11" s="1" t="s">
        <v>31</v>
      </c>
      <c r="C11" s="1" t="str">
        <f t="shared" si="0"/>
        <v>승합차</v>
      </c>
      <c r="D11" s="3">
        <v>45386</v>
      </c>
      <c r="E11" s="3">
        <v>45397</v>
      </c>
      <c r="F11">
        <f t="shared" si="1"/>
        <v>12</v>
      </c>
      <c r="G11" s="4">
        <v>400000</v>
      </c>
      <c r="H11" s="4">
        <v>1000000</v>
      </c>
      <c r="I11" s="5">
        <f t="shared" si="2"/>
        <v>1400000</v>
      </c>
      <c r="J11" s="1" t="str">
        <f t="shared" si="3"/>
        <v>이수현:B:12일</v>
      </c>
    </row>
    <row r="12" spans="1:10" x14ac:dyDescent="0.4">
      <c r="A12" s="1" t="s">
        <v>12</v>
      </c>
      <c r="B12" s="1" t="s">
        <v>32</v>
      </c>
      <c r="C12" s="1" t="str">
        <f t="shared" si="0"/>
        <v>버스</v>
      </c>
      <c r="D12" s="3">
        <v>45522</v>
      </c>
      <c r="E12" s="3">
        <v>45564</v>
      </c>
      <c r="F12">
        <f t="shared" si="1"/>
        <v>43</v>
      </c>
      <c r="G12" s="4">
        <v>400000</v>
      </c>
      <c r="H12" s="4">
        <v>1600000</v>
      </c>
      <c r="I12" s="5">
        <f t="shared" si="2"/>
        <v>2000000</v>
      </c>
      <c r="J12" s="1" t="str">
        <f t="shared" si="3"/>
        <v>조성진:A:43일</v>
      </c>
    </row>
    <row r="13" spans="1:10" x14ac:dyDescent="0.4">
      <c r="A13" s="1" t="s">
        <v>13</v>
      </c>
      <c r="B13" s="1" t="s">
        <v>33</v>
      </c>
      <c r="C13" s="1" t="str">
        <f t="shared" si="0"/>
        <v>버스</v>
      </c>
      <c r="D13" s="3">
        <v>45551</v>
      </c>
      <c r="E13" s="3">
        <v>45565</v>
      </c>
      <c r="F13">
        <f t="shared" si="1"/>
        <v>15</v>
      </c>
      <c r="G13" s="4">
        <v>400000</v>
      </c>
      <c r="H13" s="4">
        <v>1600000</v>
      </c>
      <c r="I13" s="5">
        <f t="shared" si="2"/>
        <v>2000000</v>
      </c>
      <c r="J13" s="1" t="str">
        <f t="shared" si="3"/>
        <v>이수경:A:15일</v>
      </c>
    </row>
    <row r="14" spans="1:10" x14ac:dyDescent="0.4">
      <c r="A14" s="1" t="s">
        <v>14</v>
      </c>
      <c r="B14" s="1" t="s">
        <v>34</v>
      </c>
      <c r="C14" s="1" t="str">
        <f t="shared" si="0"/>
        <v>버스</v>
      </c>
      <c r="D14" s="3">
        <v>45517</v>
      </c>
      <c r="E14" s="3">
        <v>45518</v>
      </c>
      <c r="F14">
        <f t="shared" si="1"/>
        <v>2</v>
      </c>
      <c r="G14" s="4">
        <v>400000</v>
      </c>
      <c r="H14" s="4">
        <v>1600000</v>
      </c>
      <c r="I14" s="5">
        <f t="shared" si="2"/>
        <v>2000000</v>
      </c>
      <c r="J14" s="1" t="str">
        <f t="shared" si="3"/>
        <v>김종서:A:2일</v>
      </c>
    </row>
    <row r="15" spans="1:10" x14ac:dyDescent="0.4">
      <c r="A15" s="1" t="s">
        <v>15</v>
      </c>
      <c r="B15" s="1" t="s">
        <v>35</v>
      </c>
      <c r="C15" s="1" t="str">
        <f t="shared" si="0"/>
        <v>승용차</v>
      </c>
      <c r="D15" s="3">
        <v>45542</v>
      </c>
      <c r="E15" s="3">
        <v>45563</v>
      </c>
      <c r="F15">
        <f t="shared" si="1"/>
        <v>22</v>
      </c>
      <c r="G15" s="4">
        <v>150000</v>
      </c>
      <c r="H15" s="4">
        <v>200000</v>
      </c>
      <c r="I15" s="5">
        <f t="shared" si="2"/>
        <v>350000</v>
      </c>
      <c r="J15" s="1" t="str">
        <f t="shared" si="3"/>
        <v>박호호:C:22일</v>
      </c>
    </row>
    <row r="16" spans="1:10" x14ac:dyDescent="0.4">
      <c r="A16" s="1" t="s">
        <v>16</v>
      </c>
      <c r="B16" s="1" t="s">
        <v>36</v>
      </c>
      <c r="C16" s="1" t="str">
        <f t="shared" si="0"/>
        <v>승용차</v>
      </c>
      <c r="D16" s="3">
        <v>45521</v>
      </c>
      <c r="E16" s="3">
        <v>45527</v>
      </c>
      <c r="F16">
        <f t="shared" si="1"/>
        <v>7</v>
      </c>
      <c r="G16" s="4">
        <v>150000</v>
      </c>
      <c r="H16" s="4">
        <v>200000</v>
      </c>
      <c r="I16" s="5">
        <f t="shared" si="2"/>
        <v>350000</v>
      </c>
      <c r="J16" s="1" t="str">
        <f t="shared" si="3"/>
        <v>김동렬:C:7일</v>
      </c>
    </row>
    <row r="17" spans="1:10" x14ac:dyDescent="0.4">
      <c r="A17" s="1" t="s">
        <v>17</v>
      </c>
      <c r="B17" s="1" t="s">
        <v>28</v>
      </c>
      <c r="C17" s="1" t="str">
        <f t="shared" si="0"/>
        <v>승합차</v>
      </c>
      <c r="D17" s="3">
        <v>45551</v>
      </c>
      <c r="E17" s="3">
        <v>45553</v>
      </c>
      <c r="F17">
        <f t="shared" si="1"/>
        <v>3</v>
      </c>
      <c r="G17" s="4">
        <v>400000</v>
      </c>
      <c r="H17" s="4">
        <v>1000000</v>
      </c>
      <c r="I17" s="5">
        <f t="shared" si="2"/>
        <v>1400000</v>
      </c>
      <c r="J17" s="1" t="str">
        <f t="shared" si="3"/>
        <v>이승엽:B:3일</v>
      </c>
    </row>
    <row r="18" spans="1:10" x14ac:dyDescent="0.4">
      <c r="A18" s="1" t="s">
        <v>18</v>
      </c>
      <c r="B18" s="1" t="s">
        <v>37</v>
      </c>
      <c r="C18" s="1" t="str">
        <f t="shared" si="0"/>
        <v>버스</v>
      </c>
      <c r="D18" s="3">
        <v>45559</v>
      </c>
      <c r="E18" s="3">
        <v>45562</v>
      </c>
      <c r="F18">
        <f t="shared" si="1"/>
        <v>4</v>
      </c>
      <c r="G18" s="4">
        <v>400000</v>
      </c>
      <c r="H18" s="4">
        <v>1600000</v>
      </c>
      <c r="I18" s="5">
        <f t="shared" si="2"/>
        <v>2000000</v>
      </c>
      <c r="J18" s="1" t="str">
        <f t="shared" si="3"/>
        <v>이종범:A:4일</v>
      </c>
    </row>
    <row r="19" spans="1:10" x14ac:dyDescent="0.4">
      <c r="A19" s="1" t="s">
        <v>19</v>
      </c>
      <c r="B19" s="1" t="s">
        <v>38</v>
      </c>
      <c r="C19" s="1" t="str">
        <f t="shared" si="0"/>
        <v>승용차</v>
      </c>
      <c r="D19" s="3">
        <v>45479</v>
      </c>
      <c r="E19" s="3">
        <v>45486</v>
      </c>
      <c r="F19">
        <f t="shared" si="1"/>
        <v>8</v>
      </c>
      <c r="G19" s="4">
        <v>150000</v>
      </c>
      <c r="H19" s="4">
        <v>200000</v>
      </c>
      <c r="I19" s="5">
        <f t="shared" si="2"/>
        <v>350000</v>
      </c>
      <c r="J19" s="1" t="str">
        <f t="shared" si="3"/>
        <v>박세리:C:8일</v>
      </c>
    </row>
    <row r="20" spans="1:10" x14ac:dyDescent="0.4">
      <c r="A20" s="1" t="s">
        <v>20</v>
      </c>
      <c r="B20" s="1" t="s">
        <v>39</v>
      </c>
      <c r="C20" s="1" t="str">
        <f t="shared" si="0"/>
        <v>승용차</v>
      </c>
      <c r="D20" s="3">
        <v>45480</v>
      </c>
      <c r="E20" s="3">
        <v>45480</v>
      </c>
      <c r="F20">
        <f t="shared" si="1"/>
        <v>1</v>
      </c>
      <c r="G20" s="4">
        <v>150000</v>
      </c>
      <c r="H20" s="4">
        <v>200000</v>
      </c>
      <c r="I20" s="5">
        <f t="shared" si="2"/>
        <v>350000</v>
      </c>
      <c r="J20" s="1" t="str">
        <f t="shared" si="3"/>
        <v>최경주:C:1일</v>
      </c>
    </row>
    <row r="21" spans="1:10" x14ac:dyDescent="0.4">
      <c r="A21" s="1" t="s">
        <v>21</v>
      </c>
      <c r="B21" s="1" t="s">
        <v>40</v>
      </c>
      <c r="C21" s="1" t="str">
        <f t="shared" si="0"/>
        <v>승합차</v>
      </c>
      <c r="D21" s="3">
        <v>45551</v>
      </c>
      <c r="E21" s="3">
        <v>45564</v>
      </c>
      <c r="F21">
        <f t="shared" si="1"/>
        <v>14</v>
      </c>
      <c r="G21" s="4">
        <v>400000</v>
      </c>
      <c r="H21" s="4">
        <v>1000000</v>
      </c>
      <c r="I21" s="5">
        <f t="shared" si="2"/>
        <v>1400000</v>
      </c>
      <c r="J21" s="1" t="str">
        <f t="shared" si="3"/>
        <v>이봉주:B:14일</v>
      </c>
    </row>
    <row r="22" spans="1:10" x14ac:dyDescent="0.4">
      <c r="A22" s="1" t="s">
        <v>22</v>
      </c>
      <c r="B22" s="1" t="s">
        <v>41</v>
      </c>
      <c r="C22" s="1" t="str">
        <f t="shared" si="0"/>
        <v>버스</v>
      </c>
      <c r="D22" s="3">
        <v>45450</v>
      </c>
      <c r="E22" s="3">
        <v>45454</v>
      </c>
      <c r="F22">
        <f t="shared" si="1"/>
        <v>5</v>
      </c>
      <c r="G22" s="4">
        <v>400000</v>
      </c>
      <c r="H22" s="4">
        <v>1600000</v>
      </c>
      <c r="I22" s="5">
        <f t="shared" si="2"/>
        <v>2000000</v>
      </c>
      <c r="J22" s="1" t="str">
        <f t="shared" si="3"/>
        <v>유남규:A:5일</v>
      </c>
    </row>
    <row r="23" spans="1:10" x14ac:dyDescent="0.4">
      <c r="A23" s="1" t="s">
        <v>23</v>
      </c>
      <c r="B23" s="1" t="s">
        <v>42</v>
      </c>
      <c r="C23" s="1" t="str">
        <f t="shared" si="0"/>
        <v>승합차</v>
      </c>
      <c r="D23" s="3">
        <v>45459</v>
      </c>
      <c r="E23" s="3">
        <v>45464</v>
      </c>
      <c r="F23">
        <f t="shared" si="1"/>
        <v>6</v>
      </c>
      <c r="G23" s="4">
        <v>400000</v>
      </c>
      <c r="H23" s="4">
        <v>1000000</v>
      </c>
      <c r="I23" s="5">
        <f t="shared" si="2"/>
        <v>1400000</v>
      </c>
      <c r="J23" s="1" t="str">
        <f t="shared" si="3"/>
        <v>한기주:B:6일</v>
      </c>
    </row>
    <row r="24" spans="1:10" x14ac:dyDescent="0.4">
      <c r="A24" s="2" t="s">
        <v>50</v>
      </c>
      <c r="B24" s="2"/>
      <c r="C24" s="2"/>
      <c r="D24" s="2"/>
      <c r="E24" s="2"/>
      <c r="F24" t="s">
        <v>51</v>
      </c>
      <c r="G24" s="4">
        <f>SUMIF($C$4:$C$23,$F$24,G4:G23)</f>
        <v>1050000</v>
      </c>
      <c r="H24" s="4">
        <f t="shared" ref="H24:I24" si="4">SUMIF($C$4:$C$23,$F$24,H4:H23)</f>
        <v>1400000</v>
      </c>
      <c r="I24" s="4">
        <f t="shared" si="4"/>
        <v>2450000</v>
      </c>
      <c r="J24" s="6"/>
    </row>
    <row r="25" spans="1:10" x14ac:dyDescent="0.4">
      <c r="A25" s="2"/>
      <c r="B25" s="2"/>
      <c r="C25" s="2"/>
      <c r="D25" s="2"/>
      <c r="E25" s="2"/>
      <c r="F25" t="s">
        <v>52</v>
      </c>
      <c r="G25" s="4">
        <f>SUMIF($C$4:$C$23,$F$25,G4:G23)</f>
        <v>2800000</v>
      </c>
      <c r="H25" s="4">
        <f t="shared" ref="H25:I25" si="5">SUMIF($C$4:$C$23,$F$25,H4:H23)</f>
        <v>7000000</v>
      </c>
      <c r="I25" s="4">
        <f t="shared" si="5"/>
        <v>9800000</v>
      </c>
      <c r="J25" s="6"/>
    </row>
    <row r="26" spans="1:10" x14ac:dyDescent="0.4">
      <c r="A26" s="2"/>
      <c r="B26" s="2"/>
      <c r="C26" s="2"/>
      <c r="D26" s="2"/>
      <c r="E26" s="2"/>
      <c r="F26" t="s">
        <v>53</v>
      </c>
      <c r="G26" s="4">
        <f>SUMIF($C$4:$C$23,$F$26,G4:G23)</f>
        <v>2400000</v>
      </c>
      <c r="H26" s="4">
        <f t="shared" ref="H26:I26" si="6">SUMIF($C$4:$C$23,$F$26,H4:H23)</f>
        <v>9600000</v>
      </c>
      <c r="I26" s="4">
        <f t="shared" si="6"/>
        <v>12000000</v>
      </c>
      <c r="J26" s="6"/>
    </row>
    <row r="27" spans="1:10" x14ac:dyDescent="0.4">
      <c r="A27" s="2" t="s">
        <v>54</v>
      </c>
      <c r="B27" s="2"/>
      <c r="C27" s="2"/>
      <c r="D27" s="2"/>
      <c r="E27" s="2"/>
      <c r="F27" s="2"/>
      <c r="G27" s="2"/>
      <c r="H27" s="4" cm="1">
        <f t="array" ref="H27">SUMPRODUCT(      ( LEFT($A$4:$A$23,1)="이")      *     (RIGHT($B$4:$B$23,1)="1"),H4:H23)</f>
        <v>2800000</v>
      </c>
      <c r="I27" s="4" cm="1">
        <f t="array" ref="I27">SUMPRODUCT(      ( LEFT($A$4:$A$23,1)="이")      *     (RIGHT($B$4:$B$23,1)="1"),I4:I23)</f>
        <v>3750000</v>
      </c>
      <c r="J27" s="6"/>
    </row>
    <row r="28" spans="1:10" x14ac:dyDescent="0.4">
      <c r="A28" s="2" t="s">
        <v>55</v>
      </c>
      <c r="B28" s="2"/>
      <c r="C28" s="2"/>
      <c r="D28" s="2"/>
      <c r="E28" s="2"/>
      <c r="F28" s="2"/>
      <c r="G28" s="2"/>
      <c r="H28" s="4" cm="1">
        <f t="array" ref="H28">SUMPRODUCT(      ( LEFT($A$4:$A$23,1)="김")      *     (RIGHT($B$4:$B$23,1)="5"),H4:H23)</f>
        <v>1800000</v>
      </c>
      <c r="I28" s="4" cm="1">
        <f t="array" ref="I28">SUMPRODUCT(      ( LEFT($A$4:$A$23,1)="김")      *     (RIGHT($B$4:$B$23,1)="5"),I4:I23)</f>
        <v>2350000</v>
      </c>
      <c r="J28" s="6"/>
    </row>
  </sheetData>
  <mergeCells count="5">
    <mergeCell ref="J24:J28"/>
    <mergeCell ref="A24:E26"/>
    <mergeCell ref="A27:G27"/>
    <mergeCell ref="A28:G28"/>
    <mergeCell ref="A1:J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FC330-C00A-486F-91B9-DBED9AA16069}">
  <dimension ref="A1:J28"/>
  <sheetViews>
    <sheetView workbookViewId="0">
      <selection activeCell="P7" sqref="P7"/>
    </sheetView>
  </sheetViews>
  <sheetFormatPr defaultRowHeight="17.399999999999999" x14ac:dyDescent="0.4"/>
  <cols>
    <col min="3" max="3" width="6.796875" bestFit="1" customWidth="1"/>
    <col min="4" max="5" width="9.59765625" bestFit="1" customWidth="1"/>
    <col min="7" max="8" width="12.19921875" bestFit="1" customWidth="1"/>
    <col min="9" max="9" width="13.296875" bestFit="1" customWidth="1"/>
    <col min="10" max="10" width="12.796875" bestFit="1" customWidth="1"/>
  </cols>
  <sheetData>
    <row r="1" spans="1:10" x14ac:dyDescent="0.4">
      <c r="A1" s="10" t="s">
        <v>49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4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4">
      <c r="A3" s="1" t="s">
        <v>0</v>
      </c>
      <c r="B3" s="1" t="s">
        <v>1</v>
      </c>
      <c r="C3" s="1" t="s">
        <v>43</v>
      </c>
      <c r="D3" s="1" t="s">
        <v>2</v>
      </c>
      <c r="E3" s="1" t="s">
        <v>3</v>
      </c>
      <c r="F3" s="1" t="s">
        <v>44</v>
      </c>
      <c r="G3" s="1" t="s">
        <v>45</v>
      </c>
      <c r="H3" s="1" t="s">
        <v>46</v>
      </c>
      <c r="I3" s="1" t="s">
        <v>47</v>
      </c>
      <c r="J3" s="1" t="s">
        <v>48</v>
      </c>
    </row>
    <row r="4" spans="1:10" x14ac:dyDescent="0.4">
      <c r="A4" s="1" t="s">
        <v>4</v>
      </c>
      <c r="B4" s="1" t="s">
        <v>24</v>
      </c>
      <c r="C4" s="1" t="str">
        <f>IF(LEFT($B4,1)="A","버스",IF(LEFT(B4,1)="B","승합차","승용차"))</f>
        <v>버스</v>
      </c>
      <c r="D4" s="3">
        <v>45421</v>
      </c>
      <c r="E4" s="3">
        <v>45440</v>
      </c>
      <c r="F4">
        <f>E4-D4+1</f>
        <v>20</v>
      </c>
      <c r="G4" s="4" cm="1">
        <f t="array" ref="G4:G23">IF($C$4:$C$23=$F$24,150000,IF(B4:$B$23=$F$25,200000,400000))</f>
        <v>400000</v>
      </c>
      <c r="H4" s="4" cm="1">
        <f t="array" ref="H4:H23">IF($C$4:$C$23=$F$24,10000,IF($C$4:$C$23=$F$25,50000,80000))*F4</f>
        <v>1600000</v>
      </c>
      <c r="I4" s="5">
        <f>G4+H4</f>
        <v>2000000</v>
      </c>
      <c r="J4" s="1" t="str">
        <f>_xlfn.CONCAT(A4,":",LEFT(B4,1),":",F4,"일")</f>
        <v>권은경:A:20일</v>
      </c>
    </row>
    <row r="5" spans="1:10" x14ac:dyDescent="0.4">
      <c r="A5" s="1" t="s">
        <v>5</v>
      </c>
      <c r="B5" s="1" t="s">
        <v>25</v>
      </c>
      <c r="C5" s="1" t="str">
        <f t="shared" ref="C5:C23" si="0">IF(LEFT($B5,1)="A","버스",IF(LEFT(B5,1)="B","승합차","승용차"))</f>
        <v>승용차</v>
      </c>
      <c r="D5" s="3">
        <v>45571</v>
      </c>
      <c r="E5" s="3">
        <v>45579</v>
      </c>
      <c r="F5">
        <f t="shared" ref="F5:F23" si="1">E5-D5+1</f>
        <v>9</v>
      </c>
      <c r="G5" s="4">
        <v>150000</v>
      </c>
      <c r="H5" s="4">
        <v>200000</v>
      </c>
      <c r="I5" s="5">
        <f t="shared" ref="I5:I23" si="2">G5+H5</f>
        <v>350000</v>
      </c>
      <c r="J5" s="1" t="str">
        <f t="shared" ref="J5:J23" si="3">_xlfn.CONCAT(A5,":",LEFT(B5,1),":",F5,"일")</f>
        <v>김명호:C:9일</v>
      </c>
    </row>
    <row r="6" spans="1:10" x14ac:dyDescent="0.4">
      <c r="A6" s="1" t="s">
        <v>6</v>
      </c>
      <c r="B6" s="1" t="s">
        <v>26</v>
      </c>
      <c r="C6" s="1" t="str">
        <f t="shared" si="0"/>
        <v>승용차</v>
      </c>
      <c r="D6" s="3">
        <v>45481</v>
      </c>
      <c r="E6" s="3">
        <v>45501</v>
      </c>
      <c r="F6">
        <f t="shared" si="1"/>
        <v>21</v>
      </c>
      <c r="G6" s="4">
        <v>150000</v>
      </c>
      <c r="H6" s="4">
        <v>200000</v>
      </c>
      <c r="I6" s="5">
        <f t="shared" si="2"/>
        <v>350000</v>
      </c>
      <c r="J6" s="1" t="str">
        <f t="shared" si="3"/>
        <v>이나요:C:21일</v>
      </c>
    </row>
    <row r="7" spans="1:10" x14ac:dyDescent="0.4">
      <c r="A7" s="1" t="s">
        <v>7</v>
      </c>
      <c r="B7" s="1" t="s">
        <v>27</v>
      </c>
      <c r="C7" s="1" t="str">
        <f t="shared" si="0"/>
        <v>승용차</v>
      </c>
      <c r="D7" s="3">
        <v>45432</v>
      </c>
      <c r="E7" s="3">
        <v>45472</v>
      </c>
      <c r="F7">
        <f t="shared" si="1"/>
        <v>41</v>
      </c>
      <c r="G7" s="4">
        <v>150000</v>
      </c>
      <c r="H7" s="4">
        <v>200000</v>
      </c>
      <c r="I7" s="5">
        <f t="shared" si="2"/>
        <v>350000</v>
      </c>
      <c r="J7" s="1" t="str">
        <f t="shared" si="3"/>
        <v>서영준:C:41일</v>
      </c>
    </row>
    <row r="8" spans="1:10" x14ac:dyDescent="0.4">
      <c r="A8" s="1" t="s">
        <v>8</v>
      </c>
      <c r="B8" s="1" t="s">
        <v>28</v>
      </c>
      <c r="C8" s="1" t="str">
        <f t="shared" si="0"/>
        <v>승합차</v>
      </c>
      <c r="D8" s="3">
        <v>45406</v>
      </c>
      <c r="E8" s="3">
        <v>45411</v>
      </c>
      <c r="F8">
        <f t="shared" si="1"/>
        <v>6</v>
      </c>
      <c r="G8" s="4">
        <v>400000</v>
      </c>
      <c r="H8" s="4">
        <v>1000000</v>
      </c>
      <c r="I8" s="5">
        <f t="shared" si="2"/>
        <v>1400000</v>
      </c>
      <c r="J8" s="1" t="str">
        <f t="shared" si="3"/>
        <v>원미경:B:6일</v>
      </c>
    </row>
    <row r="9" spans="1:10" x14ac:dyDescent="0.4">
      <c r="A9" s="1" t="s">
        <v>9</v>
      </c>
      <c r="B9" s="1" t="s">
        <v>29</v>
      </c>
      <c r="C9" s="1" t="str">
        <f t="shared" si="0"/>
        <v>승합차</v>
      </c>
      <c r="D9" s="3">
        <v>45428</v>
      </c>
      <c r="E9" s="3">
        <v>45437</v>
      </c>
      <c r="F9">
        <f t="shared" si="1"/>
        <v>10</v>
      </c>
      <c r="G9" s="4">
        <v>400000</v>
      </c>
      <c r="H9" s="4">
        <v>1000000</v>
      </c>
      <c r="I9" s="5">
        <f t="shared" si="2"/>
        <v>1400000</v>
      </c>
      <c r="J9" s="1" t="str">
        <f t="shared" si="3"/>
        <v>윤나영:B:10일</v>
      </c>
    </row>
    <row r="10" spans="1:10" x14ac:dyDescent="0.4">
      <c r="A10" s="1" t="s">
        <v>10</v>
      </c>
      <c r="B10" s="1" t="s">
        <v>30</v>
      </c>
      <c r="C10" s="1" t="str">
        <f t="shared" si="0"/>
        <v>승합차</v>
      </c>
      <c r="D10" s="3">
        <v>45362</v>
      </c>
      <c r="E10" s="3">
        <v>45370</v>
      </c>
      <c r="F10">
        <f t="shared" si="1"/>
        <v>9</v>
      </c>
      <c r="G10" s="4">
        <v>400000</v>
      </c>
      <c r="H10" s="4">
        <v>1000000</v>
      </c>
      <c r="I10" s="5">
        <f t="shared" si="2"/>
        <v>1400000</v>
      </c>
      <c r="J10" s="1" t="str">
        <f t="shared" si="3"/>
        <v>이경호:B:9일</v>
      </c>
    </row>
    <row r="11" spans="1:10" x14ac:dyDescent="0.4">
      <c r="A11" s="1" t="s">
        <v>11</v>
      </c>
      <c r="B11" s="1" t="s">
        <v>31</v>
      </c>
      <c r="C11" s="1" t="str">
        <f t="shared" si="0"/>
        <v>승합차</v>
      </c>
      <c r="D11" s="3">
        <v>45386</v>
      </c>
      <c r="E11" s="3">
        <v>45397</v>
      </c>
      <c r="F11">
        <f t="shared" si="1"/>
        <v>12</v>
      </c>
      <c r="G11" s="4">
        <v>400000</v>
      </c>
      <c r="H11" s="4">
        <v>1000000</v>
      </c>
      <c r="I11" s="5">
        <f t="shared" si="2"/>
        <v>1400000</v>
      </c>
      <c r="J11" s="1" t="str">
        <f t="shared" si="3"/>
        <v>이수현:B:12일</v>
      </c>
    </row>
    <row r="12" spans="1:10" x14ac:dyDescent="0.4">
      <c r="A12" s="1" t="s">
        <v>12</v>
      </c>
      <c r="B12" s="1" t="s">
        <v>32</v>
      </c>
      <c r="C12" s="1" t="str">
        <f t="shared" si="0"/>
        <v>버스</v>
      </c>
      <c r="D12" s="3">
        <v>45522</v>
      </c>
      <c r="E12" s="3">
        <v>45564</v>
      </c>
      <c r="F12">
        <f t="shared" si="1"/>
        <v>43</v>
      </c>
      <c r="G12" s="4">
        <v>400000</v>
      </c>
      <c r="H12" s="4">
        <v>1600000</v>
      </c>
      <c r="I12" s="5">
        <f t="shared" si="2"/>
        <v>2000000</v>
      </c>
      <c r="J12" s="1" t="str">
        <f t="shared" si="3"/>
        <v>조성진:A:43일</v>
      </c>
    </row>
    <row r="13" spans="1:10" x14ac:dyDescent="0.4">
      <c r="A13" s="1" t="s">
        <v>13</v>
      </c>
      <c r="B13" s="1" t="s">
        <v>33</v>
      </c>
      <c r="C13" s="1" t="str">
        <f t="shared" si="0"/>
        <v>버스</v>
      </c>
      <c r="D13" s="3">
        <v>45551</v>
      </c>
      <c r="E13" s="3">
        <v>45565</v>
      </c>
      <c r="F13">
        <f t="shared" si="1"/>
        <v>15</v>
      </c>
      <c r="G13" s="4">
        <v>400000</v>
      </c>
      <c r="H13" s="4">
        <v>1600000</v>
      </c>
      <c r="I13" s="5">
        <f t="shared" si="2"/>
        <v>2000000</v>
      </c>
      <c r="J13" s="1" t="str">
        <f t="shared" si="3"/>
        <v>이수경:A:15일</v>
      </c>
    </row>
    <row r="14" spans="1:10" x14ac:dyDescent="0.4">
      <c r="A14" s="1" t="s">
        <v>14</v>
      </c>
      <c r="B14" s="1" t="s">
        <v>34</v>
      </c>
      <c r="C14" s="1" t="str">
        <f t="shared" si="0"/>
        <v>버스</v>
      </c>
      <c r="D14" s="3">
        <v>45517</v>
      </c>
      <c r="E14" s="3">
        <v>45518</v>
      </c>
      <c r="F14">
        <f t="shared" si="1"/>
        <v>2</v>
      </c>
      <c r="G14" s="4">
        <v>400000</v>
      </c>
      <c r="H14" s="4">
        <v>1600000</v>
      </c>
      <c r="I14" s="5">
        <f t="shared" si="2"/>
        <v>2000000</v>
      </c>
      <c r="J14" s="1" t="str">
        <f t="shared" si="3"/>
        <v>김종서:A:2일</v>
      </c>
    </row>
    <row r="15" spans="1:10" x14ac:dyDescent="0.4">
      <c r="A15" s="1" t="s">
        <v>15</v>
      </c>
      <c r="B15" s="1" t="s">
        <v>35</v>
      </c>
      <c r="C15" s="1" t="str">
        <f t="shared" si="0"/>
        <v>승용차</v>
      </c>
      <c r="D15" s="3">
        <v>45542</v>
      </c>
      <c r="E15" s="3">
        <v>45563</v>
      </c>
      <c r="F15">
        <f t="shared" si="1"/>
        <v>22</v>
      </c>
      <c r="G15" s="4">
        <v>150000</v>
      </c>
      <c r="H15" s="4">
        <v>200000</v>
      </c>
      <c r="I15" s="5">
        <f t="shared" si="2"/>
        <v>350000</v>
      </c>
      <c r="J15" s="1" t="str">
        <f t="shared" si="3"/>
        <v>박호호:C:22일</v>
      </c>
    </row>
    <row r="16" spans="1:10" x14ac:dyDescent="0.4">
      <c r="A16" s="1" t="s">
        <v>16</v>
      </c>
      <c r="B16" s="1" t="s">
        <v>36</v>
      </c>
      <c r="C16" s="1" t="str">
        <f t="shared" si="0"/>
        <v>승용차</v>
      </c>
      <c r="D16" s="3">
        <v>45521</v>
      </c>
      <c r="E16" s="3">
        <v>45527</v>
      </c>
      <c r="F16">
        <f t="shared" si="1"/>
        <v>7</v>
      </c>
      <c r="G16" s="4">
        <v>150000</v>
      </c>
      <c r="H16" s="4">
        <v>200000</v>
      </c>
      <c r="I16" s="5">
        <f t="shared" si="2"/>
        <v>350000</v>
      </c>
      <c r="J16" s="1" t="str">
        <f t="shared" si="3"/>
        <v>김동렬:C:7일</v>
      </c>
    </row>
    <row r="17" spans="1:10" x14ac:dyDescent="0.4">
      <c r="A17" s="1" t="s">
        <v>17</v>
      </c>
      <c r="B17" s="1" t="s">
        <v>28</v>
      </c>
      <c r="C17" s="1" t="str">
        <f t="shared" si="0"/>
        <v>승합차</v>
      </c>
      <c r="D17" s="3">
        <v>45551</v>
      </c>
      <c r="E17" s="3">
        <v>45553</v>
      </c>
      <c r="F17">
        <f t="shared" si="1"/>
        <v>3</v>
      </c>
      <c r="G17" s="4">
        <v>400000</v>
      </c>
      <c r="H17" s="4">
        <v>1000000</v>
      </c>
      <c r="I17" s="5">
        <f t="shared" si="2"/>
        <v>1400000</v>
      </c>
      <c r="J17" s="1" t="str">
        <f t="shared" si="3"/>
        <v>이승엽:B:3일</v>
      </c>
    </row>
    <row r="18" spans="1:10" x14ac:dyDescent="0.4">
      <c r="A18" s="1" t="s">
        <v>18</v>
      </c>
      <c r="B18" s="1" t="s">
        <v>37</v>
      </c>
      <c r="C18" s="1" t="str">
        <f t="shared" si="0"/>
        <v>버스</v>
      </c>
      <c r="D18" s="3">
        <v>45559</v>
      </c>
      <c r="E18" s="3">
        <v>45562</v>
      </c>
      <c r="F18">
        <f t="shared" si="1"/>
        <v>4</v>
      </c>
      <c r="G18" s="4">
        <v>400000</v>
      </c>
      <c r="H18" s="4">
        <v>1600000</v>
      </c>
      <c r="I18" s="5">
        <f t="shared" si="2"/>
        <v>2000000</v>
      </c>
      <c r="J18" s="1" t="str">
        <f t="shared" si="3"/>
        <v>이종범:A:4일</v>
      </c>
    </row>
    <row r="19" spans="1:10" x14ac:dyDescent="0.4">
      <c r="A19" s="1" t="s">
        <v>19</v>
      </c>
      <c r="B19" s="1" t="s">
        <v>38</v>
      </c>
      <c r="C19" s="1" t="str">
        <f t="shared" si="0"/>
        <v>승용차</v>
      </c>
      <c r="D19" s="3">
        <v>45479</v>
      </c>
      <c r="E19" s="3">
        <v>45486</v>
      </c>
      <c r="F19">
        <f t="shared" si="1"/>
        <v>8</v>
      </c>
      <c r="G19" s="4">
        <v>150000</v>
      </c>
      <c r="H19" s="4">
        <v>200000</v>
      </c>
      <c r="I19" s="5">
        <f t="shared" si="2"/>
        <v>350000</v>
      </c>
      <c r="J19" s="1" t="str">
        <f t="shared" si="3"/>
        <v>박세리:C:8일</v>
      </c>
    </row>
    <row r="20" spans="1:10" x14ac:dyDescent="0.4">
      <c r="A20" s="1" t="s">
        <v>20</v>
      </c>
      <c r="B20" s="1" t="s">
        <v>39</v>
      </c>
      <c r="C20" s="1" t="str">
        <f t="shared" si="0"/>
        <v>승용차</v>
      </c>
      <c r="D20" s="3">
        <v>45480</v>
      </c>
      <c r="E20" s="3">
        <v>45480</v>
      </c>
      <c r="F20">
        <f t="shared" si="1"/>
        <v>1</v>
      </c>
      <c r="G20" s="4">
        <v>150000</v>
      </c>
      <c r="H20" s="4">
        <v>200000</v>
      </c>
      <c r="I20" s="5">
        <f t="shared" si="2"/>
        <v>350000</v>
      </c>
      <c r="J20" s="1" t="str">
        <f t="shared" si="3"/>
        <v>최경주:C:1일</v>
      </c>
    </row>
    <row r="21" spans="1:10" x14ac:dyDescent="0.4">
      <c r="A21" s="1" t="s">
        <v>21</v>
      </c>
      <c r="B21" s="1" t="s">
        <v>40</v>
      </c>
      <c r="C21" s="1" t="str">
        <f t="shared" si="0"/>
        <v>승합차</v>
      </c>
      <c r="D21" s="3">
        <v>45551</v>
      </c>
      <c r="E21" s="3">
        <v>45564</v>
      </c>
      <c r="F21">
        <f t="shared" si="1"/>
        <v>14</v>
      </c>
      <c r="G21" s="4">
        <v>400000</v>
      </c>
      <c r="H21" s="4">
        <v>1000000</v>
      </c>
      <c r="I21" s="5">
        <f t="shared" si="2"/>
        <v>1400000</v>
      </c>
      <c r="J21" s="1" t="str">
        <f t="shared" si="3"/>
        <v>이봉주:B:14일</v>
      </c>
    </row>
    <row r="22" spans="1:10" x14ac:dyDescent="0.4">
      <c r="A22" s="1" t="s">
        <v>22</v>
      </c>
      <c r="B22" s="1" t="s">
        <v>41</v>
      </c>
      <c r="C22" s="1" t="str">
        <f t="shared" si="0"/>
        <v>버스</v>
      </c>
      <c r="D22" s="3">
        <v>45450</v>
      </c>
      <c r="E22" s="3">
        <v>45454</v>
      </c>
      <c r="F22">
        <f t="shared" si="1"/>
        <v>5</v>
      </c>
      <c r="G22" s="4">
        <v>400000</v>
      </c>
      <c r="H22" s="4">
        <v>1600000</v>
      </c>
      <c r="I22" s="5">
        <f t="shared" si="2"/>
        <v>2000000</v>
      </c>
      <c r="J22" s="1" t="str">
        <f t="shared" si="3"/>
        <v>유남규:A:5일</v>
      </c>
    </row>
    <row r="23" spans="1:10" x14ac:dyDescent="0.4">
      <c r="A23" s="1" t="s">
        <v>23</v>
      </c>
      <c r="B23" s="1" t="s">
        <v>42</v>
      </c>
      <c r="C23" s="1" t="str">
        <f t="shared" si="0"/>
        <v>승합차</v>
      </c>
      <c r="D23" s="3">
        <v>45459</v>
      </c>
      <c r="E23" s="3">
        <v>45464</v>
      </c>
      <c r="F23">
        <f t="shared" si="1"/>
        <v>6</v>
      </c>
      <c r="G23" s="4">
        <v>400000</v>
      </c>
      <c r="H23" s="4">
        <v>1000000</v>
      </c>
      <c r="I23" s="5">
        <f t="shared" si="2"/>
        <v>1400000</v>
      </c>
      <c r="J23" s="1" t="str">
        <f t="shared" si="3"/>
        <v>한기주:B:6일</v>
      </c>
    </row>
    <row r="24" spans="1:10" x14ac:dyDescent="0.4">
      <c r="A24" s="2" t="s">
        <v>50</v>
      </c>
      <c r="B24" s="2"/>
      <c r="C24" s="2"/>
      <c r="D24" s="2"/>
      <c r="E24" s="2"/>
      <c r="F24" t="s">
        <v>51</v>
      </c>
      <c r="G24" s="4">
        <f>SUMIF($C$4:$C$23,$F$24,G4:G23)</f>
        <v>1050000</v>
      </c>
      <c r="H24" s="4">
        <f t="shared" ref="H24:I24" si="4">SUMIF($C$4:$C$23,$F$24,H4:H23)</f>
        <v>1400000</v>
      </c>
      <c r="I24" s="4">
        <f t="shared" si="4"/>
        <v>2450000</v>
      </c>
      <c r="J24" s="7"/>
    </row>
    <row r="25" spans="1:10" x14ac:dyDescent="0.4">
      <c r="A25" s="2"/>
      <c r="B25" s="2"/>
      <c r="C25" s="2"/>
      <c r="D25" s="2"/>
      <c r="E25" s="2"/>
      <c r="F25" t="s">
        <v>52</v>
      </c>
      <c r="G25" s="4">
        <f>SUMIF($C$4:$C$23,$F$25,G4:G23)</f>
        <v>2800000</v>
      </c>
      <c r="H25" s="4">
        <f t="shared" ref="H25:I25" si="5">SUMIF($C$4:$C$23,$F$25,H4:H23)</f>
        <v>7000000</v>
      </c>
      <c r="I25" s="4">
        <f t="shared" si="5"/>
        <v>9800000</v>
      </c>
      <c r="J25" s="8"/>
    </row>
    <row r="26" spans="1:10" x14ac:dyDescent="0.4">
      <c r="A26" s="2"/>
      <c r="B26" s="2"/>
      <c r="C26" s="2"/>
      <c r="D26" s="2"/>
      <c r="E26" s="2"/>
      <c r="F26" t="s">
        <v>53</v>
      </c>
      <c r="G26" s="4">
        <f>SUMIF($C$4:$C$23,$F$26,G4:G23)</f>
        <v>2400000</v>
      </c>
      <c r="H26" s="4">
        <f t="shared" ref="H26:I26" si="6">SUMIF($C$4:$C$23,$F$26,H4:H23)</f>
        <v>9600000</v>
      </c>
      <c r="I26" s="4">
        <f t="shared" si="6"/>
        <v>12000000</v>
      </c>
      <c r="J26" s="8"/>
    </row>
    <row r="27" spans="1:10" x14ac:dyDescent="0.4">
      <c r="A27" s="2" t="s">
        <v>54</v>
      </c>
      <c r="B27" s="2"/>
      <c r="C27" s="2"/>
      <c r="D27" s="2"/>
      <c r="E27" s="2"/>
      <c r="F27" s="2"/>
      <c r="G27" s="2"/>
      <c r="H27" s="4" cm="1">
        <f t="array" ref="H27">SUMPRODUCT(      ( LEFT($A$4:$A$23,1)="이")      *     (RIGHT($B$4:$B$23,1)="1"),H4:H23)</f>
        <v>2800000</v>
      </c>
      <c r="I27" s="4" cm="1">
        <f t="array" ref="I27">SUMPRODUCT(      ( LEFT($A$4:$A$23,1)="이")      *     (RIGHT($B$4:$B$23,1)="1"),I4:I23)</f>
        <v>3750000</v>
      </c>
      <c r="J27" s="8"/>
    </row>
    <row r="28" spans="1:10" x14ac:dyDescent="0.4">
      <c r="A28" s="2" t="s">
        <v>55</v>
      </c>
      <c r="B28" s="2"/>
      <c r="C28" s="2"/>
      <c r="D28" s="2"/>
      <c r="E28" s="2"/>
      <c r="F28" s="2"/>
      <c r="G28" s="2"/>
      <c r="H28" s="4" cm="1">
        <f t="array" ref="H28">SUMPRODUCT(      ( LEFT($A$4:$A$23,1)="김")      *     (RIGHT($B$4:$B$23,1)="5"),H4:H23)</f>
        <v>1800000</v>
      </c>
      <c r="I28" s="4" cm="1">
        <f t="array" ref="I28">SUMPRODUCT(      ( LEFT($A$4:$A$23,1)="김")      *     (RIGHT($B$4:$B$23,1)="5"),I4:I23)</f>
        <v>2350000</v>
      </c>
      <c r="J28" s="9"/>
    </row>
  </sheetData>
  <mergeCells count="5">
    <mergeCell ref="A24:E26"/>
    <mergeCell ref="J24:J28"/>
    <mergeCell ref="A27:G27"/>
    <mergeCell ref="A28:G28"/>
    <mergeCell ref="A1:J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ㅇㄱㅇㄱㄹ</dc:creator>
  <cp:lastModifiedBy>ㅇㄱㅇㄱㄹ</cp:lastModifiedBy>
  <dcterms:created xsi:type="dcterms:W3CDTF">2024-08-17T11:59:23Z</dcterms:created>
  <dcterms:modified xsi:type="dcterms:W3CDTF">2024-08-17T12:45:26Z</dcterms:modified>
</cp:coreProperties>
</file>