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 codeName="{0730EB3F-75F1-03CD-C966-41DC9FD4AD36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KIRUser\Desktop\"/>
    </mc:Choice>
  </mc:AlternateContent>
  <xr:revisionPtr revIDLastSave="0" documentId="8_{B75E4297-D441-4AFD-A37B-6E33E600DE17}" xr6:coauthVersionLast="47" xr6:coauthVersionMax="47" xr10:uidLastSave="{00000000-0000-0000-0000-000000000000}"/>
  <bookViews>
    <workbookView xWindow="-120" yWindow="-120" windowWidth="29040" windowHeight="15840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10" r:id="rId8"/>
  </sheets>
  <definedNames>
    <definedName name="합계">'기본작업-2'!$C$4:$H$4</definedName>
  </definedNames>
  <calcPr calcId="191029"/>
  <pivotCaches>
    <pivotCache cacheId="4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" i="7" l="1"/>
  <c r="E6" i="7"/>
  <c r="E7" i="7"/>
  <c r="E8" i="7"/>
  <c r="E9" i="7"/>
  <c r="E10" i="7"/>
  <c r="E11" i="7"/>
  <c r="E4" i="7"/>
  <c r="F24" i="5"/>
  <c r="F20" i="5"/>
  <c r="E25" i="5"/>
  <c r="D25" i="5"/>
  <c r="E21" i="5"/>
  <c r="D21" i="5"/>
  <c r="E17" i="5"/>
  <c r="D17" i="5"/>
  <c r="E12" i="5"/>
  <c r="D12" i="5"/>
  <c r="E7" i="5"/>
  <c r="D7" i="5"/>
  <c r="D34" i="4"/>
  <c r="I20" i="4"/>
  <c r="I21" i="4"/>
  <c r="I22" i="4"/>
  <c r="I23" i="4"/>
  <c r="I24" i="4"/>
  <c r="I25" i="4"/>
  <c r="I26" i="4"/>
  <c r="I19" i="4"/>
  <c r="D14" i="4"/>
  <c r="D15" i="4"/>
  <c r="D16" i="4"/>
  <c r="D17" i="4"/>
  <c r="D18" i="4"/>
  <c r="M18" i="4"/>
  <c r="H13" i="4"/>
  <c r="D10" i="4"/>
  <c r="F8" i="5"/>
  <c r="F22" i="5"/>
  <c r="F14" i="5"/>
  <c r="F4" i="5"/>
  <c r="F6" i="5" s="1"/>
  <c r="F18" i="5"/>
  <c r="F9" i="5"/>
  <c r="F11" i="5" s="1"/>
  <c r="F23" i="5"/>
  <c r="F15" i="5"/>
  <c r="F5" i="5"/>
  <c r="F19" i="5"/>
  <c r="F10" i="5"/>
  <c r="F13" i="5"/>
  <c r="F16" i="5" s="1"/>
  <c r="E27" i="5" l="1"/>
  <c r="F26" i="5"/>
  <c r="D27" i="5"/>
</calcChain>
</file>

<file path=xl/sharedStrings.xml><?xml version="1.0" encoding="utf-8"?>
<sst xmlns="http://schemas.openxmlformats.org/spreadsheetml/2006/main" count="291" uniqueCount="211">
  <si>
    <t>한국프로농구(KBL) 순위</t>
    <phoneticPr fontId="1" type="noConversion"/>
  </si>
  <si>
    <t>[표1]</t>
  </si>
  <si>
    <t>수학경시대회 결과</t>
  </si>
  <si>
    <t>[표2]</t>
  </si>
  <si>
    <t>도서판매현황</t>
  </si>
  <si>
    <t>참가번호</t>
  </si>
  <si>
    <t>이름</t>
  </si>
  <si>
    <t>출신지역</t>
  </si>
  <si>
    <t>평가점수</t>
  </si>
  <si>
    <t>서점</t>
  </si>
  <si>
    <t>도서</t>
  </si>
  <si>
    <t>상반기</t>
  </si>
  <si>
    <t>하반기</t>
  </si>
  <si>
    <t>합계</t>
  </si>
  <si>
    <t>P00001</t>
  </si>
  <si>
    <t>강준호</t>
  </si>
  <si>
    <t>서울</t>
  </si>
  <si>
    <t>하나문고</t>
  </si>
  <si>
    <t>SF</t>
  </si>
  <si>
    <t>P00002</t>
  </si>
  <si>
    <t>안혜진</t>
  </si>
  <si>
    <t>인천</t>
  </si>
  <si>
    <t>북스토리</t>
  </si>
  <si>
    <t>소설</t>
  </si>
  <si>
    <t>P00003</t>
  </si>
  <si>
    <t>한지민</t>
  </si>
  <si>
    <t>부산</t>
  </si>
  <si>
    <t>낮의서점</t>
  </si>
  <si>
    <t>로맨스</t>
  </si>
  <si>
    <t>P00004</t>
  </si>
  <si>
    <t>유서연</t>
  </si>
  <si>
    <t>망원서점</t>
  </si>
  <si>
    <t>P00005</t>
  </si>
  <si>
    <t>정병우</t>
  </si>
  <si>
    <t>광주</t>
  </si>
  <si>
    <t>노란책방</t>
  </si>
  <si>
    <t>P00006</t>
  </si>
  <si>
    <t>한지은</t>
  </si>
  <si>
    <t>책크인</t>
  </si>
  <si>
    <t>P00007</t>
  </si>
  <si>
    <t>최방원</t>
  </si>
  <si>
    <t>우리문고</t>
  </si>
  <si>
    <t>출신지역이 서울인 학생수</t>
  </si>
  <si>
    <t>국민서점</t>
  </si>
  <si>
    <t>[표3]</t>
  </si>
  <si>
    <t>상공은행 대출현황</t>
  </si>
  <si>
    <t>(단위:만원)</t>
  </si>
  <si>
    <t>소설 최대값-최소값 차이</t>
  </si>
  <si>
    <t>대출상품</t>
  </si>
  <si>
    <t>고객명</t>
  </si>
  <si>
    <t>대출금액</t>
  </si>
  <si>
    <t>이자</t>
  </si>
  <si>
    <t>결혼자금</t>
  </si>
  <si>
    <t>박혜경</t>
  </si>
  <si>
    <t>주택마련</t>
  </si>
  <si>
    <t>조세웅</t>
  </si>
  <si>
    <t>출산</t>
  </si>
  <si>
    <t>김연중</t>
  </si>
  <si>
    <t>예금</t>
  </si>
  <si>
    <t>이민호</t>
  </si>
  <si>
    <t>[표4]</t>
  </si>
  <si>
    <t>높이뛰기 기록(cm)</t>
  </si>
  <si>
    <t>학자금</t>
  </si>
  <si>
    <t>황미경</t>
  </si>
  <si>
    <t>선수명</t>
  </si>
  <si>
    <t>기록</t>
  </si>
  <si>
    <t>수상</t>
  </si>
  <si>
    <t>유광현</t>
  </si>
  <si>
    <t>&lt;이자율표&gt;</t>
  </si>
  <si>
    <t>김현진</t>
  </si>
  <si>
    <t>이자율</t>
  </si>
  <si>
    <t>이의조</t>
  </si>
  <si>
    <t>이경민</t>
  </si>
  <si>
    <t>고회식</t>
  </si>
  <si>
    <t>김준용</t>
  </si>
  <si>
    <t>이상식</t>
  </si>
  <si>
    <t>손지혁</t>
  </si>
  <si>
    <t>[표5]</t>
  </si>
  <si>
    <t>국가별 환율</t>
  </si>
  <si>
    <t>통화명</t>
  </si>
  <si>
    <t>환율</t>
  </si>
  <si>
    <t>USD</t>
  </si>
  <si>
    <t>AUD</t>
  </si>
  <si>
    <t>GBP</t>
  </si>
  <si>
    <t>JPY</t>
  </si>
  <si>
    <t>CNY</t>
  </si>
  <si>
    <t>수도권 전반기 화재 발생 건수</t>
  </si>
  <si>
    <t>지역</t>
  </si>
  <si>
    <t>1월</t>
  </si>
  <si>
    <t>2월</t>
  </si>
  <si>
    <t>3월</t>
  </si>
  <si>
    <t>4월</t>
  </si>
  <si>
    <t>5월</t>
  </si>
  <si>
    <t>6월</t>
  </si>
  <si>
    <t>마포구</t>
  </si>
  <si>
    <t>관악구</t>
  </si>
  <si>
    <t>성북구</t>
  </si>
  <si>
    <t>경기</t>
  </si>
  <si>
    <t>수원시</t>
  </si>
  <si>
    <t>이천시</t>
  </si>
  <si>
    <t>안산시</t>
  </si>
  <si>
    <t>연수구</t>
  </si>
  <si>
    <t>부평구</t>
  </si>
  <si>
    <t>계양구</t>
  </si>
  <si>
    <t>상공우유 판매 실적표</t>
    <phoneticPr fontId="1" type="noConversion"/>
  </si>
  <si>
    <t>제품명</t>
  </si>
  <si>
    <t>2017년</t>
  </si>
  <si>
    <t>2018년</t>
  </si>
  <si>
    <t>2019년</t>
  </si>
  <si>
    <t>2020년</t>
  </si>
  <si>
    <t>난100%</t>
  </si>
  <si>
    <t>저지장우유</t>
  </si>
  <si>
    <t>고단백우유</t>
  </si>
  <si>
    <t>멸균우유</t>
  </si>
  <si>
    <t>천사목장</t>
  </si>
  <si>
    <t>맛있는우유</t>
  </si>
  <si>
    <t>바나나우유</t>
  </si>
  <si>
    <t>바른우유</t>
  </si>
  <si>
    <t>초코우유</t>
  </si>
  <si>
    <t>딸기우유</t>
  </si>
  <si>
    <t>과일 납품 현황</t>
    <phoneticPr fontId="1" type="noConversion"/>
  </si>
  <si>
    <t>거래일자</t>
  </si>
  <si>
    <t>품목</t>
  </si>
  <si>
    <t>거래처명</t>
  </si>
  <si>
    <t>수량</t>
  </si>
  <si>
    <t>단가</t>
  </si>
  <si>
    <t>총액</t>
  </si>
  <si>
    <t>4월 4일</t>
  </si>
  <si>
    <t>사과</t>
  </si>
  <si>
    <t>그린청과</t>
  </si>
  <si>
    <t>바나나</t>
  </si>
  <si>
    <t>남도청과</t>
  </si>
  <si>
    <t>4월 5일</t>
  </si>
  <si>
    <t>파인애플</t>
  </si>
  <si>
    <t>진영과일</t>
  </si>
  <si>
    <t>새콤달콤</t>
  </si>
  <si>
    <t>딸기</t>
  </si>
  <si>
    <t>늘푸른과일</t>
  </si>
  <si>
    <t>4월 6일</t>
  </si>
  <si>
    <t>오렌지</t>
  </si>
  <si>
    <t>4월 7일</t>
  </si>
  <si>
    <t>4월 8일</t>
  </si>
  <si>
    <t>은행별 대출현황</t>
    <phoneticPr fontId="1" type="noConversion"/>
  </si>
  <si>
    <t>은행</t>
  </si>
  <si>
    <t>연도</t>
  </si>
  <si>
    <t>기업</t>
  </si>
  <si>
    <t>신용</t>
  </si>
  <si>
    <t>가계</t>
  </si>
  <si>
    <t>담보</t>
  </si>
  <si>
    <t>대한은행</t>
  </si>
  <si>
    <t>상공은행</t>
  </si>
  <si>
    <t>튼튼은행</t>
  </si>
  <si>
    <t>한신은행</t>
  </si>
  <si>
    <t>유성은행</t>
  </si>
  <si>
    <t>전기요금 사용량</t>
    <phoneticPr fontId="1" type="noConversion"/>
  </si>
  <si>
    <t>사용자명</t>
  </si>
  <si>
    <t>사용량</t>
  </si>
  <si>
    <t>사용요금</t>
  </si>
  <si>
    <t>세금</t>
  </si>
  <si>
    <t>총요금</t>
  </si>
  <si>
    <t>이상희</t>
  </si>
  <si>
    <t>지승대</t>
  </si>
  <si>
    <t>김민서</t>
  </si>
  <si>
    <t>박동준</t>
  </si>
  <si>
    <t>조경원</t>
  </si>
  <si>
    <t>박해수</t>
  </si>
  <si>
    <t>유은정</t>
  </si>
  <si>
    <t>황진주</t>
  </si>
  <si>
    <t>은행별 예금현황</t>
    <phoneticPr fontId="1" type="noConversion"/>
  </si>
  <si>
    <t>보통예금</t>
  </si>
  <si>
    <t>정기예금</t>
  </si>
  <si>
    <t>주택예금</t>
  </si>
  <si>
    <t>기타수신</t>
  </si>
  <si>
    <t>믿음은행</t>
  </si>
  <si>
    <t>구단명</t>
    <phoneticPr fontId="1" type="noConversion"/>
  </si>
  <si>
    <t>전주KCC</t>
    <phoneticPr fontId="1" type="noConversion"/>
  </si>
  <si>
    <t>안양 KGC</t>
    <phoneticPr fontId="1" type="noConversion"/>
  </si>
  <si>
    <t>창원LG</t>
    <phoneticPr fontId="1" type="noConversion"/>
  </si>
  <si>
    <t>수원KT</t>
    <phoneticPr fontId="1" type="noConversion"/>
  </si>
  <si>
    <t>서울삼성</t>
    <phoneticPr fontId="1" type="noConversion"/>
  </si>
  <si>
    <t>감독</t>
    <phoneticPr fontId="1" type="noConversion"/>
  </si>
  <si>
    <t>전희철</t>
    <phoneticPr fontId="1" type="noConversion"/>
  </si>
  <si>
    <t>전창진</t>
    <phoneticPr fontId="1" type="noConversion"/>
  </si>
  <si>
    <t>김승기</t>
    <phoneticPr fontId="1" type="noConversion"/>
  </si>
  <si>
    <t>이상범</t>
    <phoneticPr fontId="1" type="noConversion"/>
  </si>
  <si>
    <t>조성원</t>
    <phoneticPr fontId="1" type="noConversion"/>
  </si>
  <si>
    <t>서동철</t>
    <phoneticPr fontId="1" type="noConversion"/>
  </si>
  <si>
    <t>이규섭</t>
    <phoneticPr fontId="1" type="noConversion"/>
  </si>
  <si>
    <t>승</t>
    <phoneticPr fontId="1" type="noConversion"/>
  </si>
  <si>
    <t>패</t>
    <phoneticPr fontId="1" type="noConversion"/>
  </si>
  <si>
    <t>승률</t>
    <phoneticPr fontId="1" type="noConversion"/>
  </si>
  <si>
    <t>도서</t>
    <phoneticPr fontId="1" type="noConversion"/>
  </si>
  <si>
    <t>소설</t>
    <phoneticPr fontId="1" type="noConversion"/>
  </si>
  <si>
    <t>딸기 평균</t>
  </si>
  <si>
    <t>바나나 평균</t>
  </si>
  <si>
    <t>사과 평균</t>
  </si>
  <si>
    <t>오렌지 평균</t>
  </si>
  <si>
    <t>파인애플 평균</t>
  </si>
  <si>
    <t>전체 평균</t>
  </si>
  <si>
    <t>딸기 최대</t>
  </si>
  <si>
    <t>바나나 최대</t>
  </si>
  <si>
    <t>사과 최대</t>
  </si>
  <si>
    <t>오렌지 최대</t>
  </si>
  <si>
    <t>파인애플 최대</t>
  </si>
  <si>
    <t>전체 최대값</t>
  </si>
  <si>
    <t>행 레이블</t>
  </si>
  <si>
    <t>열 레이블</t>
  </si>
  <si>
    <t>합계 : 가계</t>
  </si>
  <si>
    <t>평균 : 기업</t>
  </si>
  <si>
    <t>서울SK</t>
    <phoneticPr fontId="1" type="noConversion"/>
  </si>
  <si>
    <t>원주DB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</si>
</sst>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176" formatCode="#,##0.00_ "/>
    <numFmt numFmtId="177" formatCode="#,##0_ "/>
    <numFmt numFmtId="179" formatCode="&quot;*&quot;General&quot;건&quot;"/>
    <numFmt numFmtId="181" formatCode="&quot;₩&quot;#,##0"/>
  </numFmts>
  <fonts count="9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u val="double"/>
      <sz val="15"/>
      <color rgb="FFFF0000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176" fontId="0" fillId="0" borderId="1" xfId="1" applyNumberFormat="1" applyFont="1" applyBorder="1" applyAlignment="1">
      <alignment horizontal="right" vertical="center"/>
    </xf>
    <xf numFmtId="0" fontId="0" fillId="0" borderId="0" xfId="0" applyAlignment="1">
      <alignment horizontal="right" vertical="center"/>
    </xf>
    <xf numFmtId="177" fontId="0" fillId="0" borderId="1" xfId="1" applyNumberFormat="1" applyFont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41" fontId="0" fillId="0" borderId="2" xfId="1" applyFont="1" applyBorder="1" applyAlignment="1">
      <alignment horizontal="center" vertical="center"/>
    </xf>
    <xf numFmtId="41" fontId="0" fillId="0" borderId="3" xfId="1" applyFont="1" applyBorder="1" applyAlignment="1">
      <alignment horizontal="center" vertical="center"/>
    </xf>
    <xf numFmtId="41" fontId="0" fillId="0" borderId="4" xfId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9" fontId="0" fillId="0" borderId="1" xfId="0" applyNumberFormat="1" applyBorder="1">
      <alignment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79" fontId="0" fillId="0" borderId="9" xfId="0" applyNumberFormat="1" applyBorder="1">
      <alignment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79" fontId="0" fillId="0" borderId="11" xfId="0" applyNumberFormat="1" applyBorder="1">
      <alignment vertical="center"/>
    </xf>
    <xf numFmtId="179" fontId="0" fillId="0" borderId="12" xfId="0" applyNumberFormat="1" applyBorder="1">
      <alignment vertical="center"/>
    </xf>
    <xf numFmtId="41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1" fontId="0" fillId="0" borderId="0" xfId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41" fontId="0" fillId="0" borderId="0" xfId="0" applyNumberFormat="1">
      <alignment vertical="center"/>
    </xf>
    <xf numFmtId="0" fontId="0" fillId="0" borderId="0" xfId="0" applyAlignment="1">
      <alignment horizontal="left" vertical="center" indent="1"/>
    </xf>
    <xf numFmtId="181" fontId="0" fillId="0" borderId="1" xfId="0" applyNumberFormat="1" applyBorder="1">
      <alignment vertical="center"/>
    </xf>
  </cellXfs>
  <cellStyles count="2">
    <cellStyle name="쉼표 [0]" xfId="1" builtinId="6"/>
    <cellStyle name="표준" xfId="0" builtinId="0"/>
  </cellStyles>
  <dxfs count="1"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/>
              <a:t>보통</a:t>
            </a:r>
            <a:r>
              <a:rPr lang="en-US" altLang="ko-KR"/>
              <a:t>/</a:t>
            </a:r>
            <a:r>
              <a:rPr lang="ko-KR" altLang="en-US"/>
              <a:t>주택예금현황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차트작업!$B$3</c:f>
              <c:strCache>
                <c:ptCount val="1"/>
                <c:pt idx="0">
                  <c:v>보통예금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exp"/>
            <c:dispRSqr val="0"/>
            <c:dispEq val="0"/>
          </c:trendline>
          <c:cat>
            <c:strRef>
              <c:f>차트작업!$A$4:$A$9</c:f>
              <c:strCache>
                <c:ptCount val="6"/>
                <c:pt idx="0">
                  <c:v>상공은행</c:v>
                </c:pt>
                <c:pt idx="1">
                  <c:v>한신은행</c:v>
                </c:pt>
                <c:pt idx="2">
                  <c:v>유성은행</c:v>
                </c:pt>
                <c:pt idx="3">
                  <c:v>대한은행</c:v>
                </c:pt>
                <c:pt idx="4">
                  <c:v>튼튼은행</c:v>
                </c:pt>
                <c:pt idx="5">
                  <c:v>믿음은행</c:v>
                </c:pt>
              </c:strCache>
            </c:strRef>
          </c:cat>
          <c:val>
            <c:numRef>
              <c:f>차트작업!$B$4:$B$9</c:f>
              <c:numCache>
                <c:formatCode>#,##0_ </c:formatCode>
                <c:ptCount val="6"/>
                <c:pt idx="0">
                  <c:v>2850000</c:v>
                </c:pt>
                <c:pt idx="1">
                  <c:v>3654500</c:v>
                </c:pt>
                <c:pt idx="2">
                  <c:v>3108400</c:v>
                </c:pt>
                <c:pt idx="3">
                  <c:v>3422300</c:v>
                </c:pt>
                <c:pt idx="4">
                  <c:v>3289000</c:v>
                </c:pt>
                <c:pt idx="5">
                  <c:v>3488400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19-43E1-AFD5-0A22276A87D9}"/>
            </c:ext>
          </c:extLst>
        </c:ser>
        <c:ser>
          <c:idx val="1"/>
          <c:order val="1"/>
          <c:tx>
            <c:strRef>
              <c:f>차트작업!$D$3</c:f>
              <c:strCache>
                <c:ptCount val="1"/>
                <c:pt idx="0">
                  <c:v>주택예금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차트작업!$A$4:$A$9</c:f>
              <c:strCache>
                <c:ptCount val="6"/>
                <c:pt idx="0">
                  <c:v>상공은행</c:v>
                </c:pt>
                <c:pt idx="1">
                  <c:v>한신은행</c:v>
                </c:pt>
                <c:pt idx="2">
                  <c:v>유성은행</c:v>
                </c:pt>
                <c:pt idx="3">
                  <c:v>대한은행</c:v>
                </c:pt>
                <c:pt idx="4">
                  <c:v>튼튼은행</c:v>
                </c:pt>
                <c:pt idx="5">
                  <c:v>믿음은행</c:v>
                </c:pt>
              </c:strCache>
            </c:strRef>
          </c:cat>
          <c:val>
            <c:numRef>
              <c:f>차트작업!$D$4:$D$9</c:f>
              <c:numCache>
                <c:formatCode>#,##0_ </c:formatCode>
                <c:ptCount val="6"/>
                <c:pt idx="0">
                  <c:v>3845780</c:v>
                </c:pt>
                <c:pt idx="1">
                  <c:v>4581250</c:v>
                </c:pt>
                <c:pt idx="2">
                  <c:v>4215700</c:v>
                </c:pt>
                <c:pt idx="3">
                  <c:v>4614936</c:v>
                </c:pt>
                <c:pt idx="4">
                  <c:v>4123100</c:v>
                </c:pt>
                <c:pt idx="5">
                  <c:v>4307200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CF6-478D-AE33-99920D1DA5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92232143"/>
        <c:axId val="792238863"/>
      </c:barChart>
      <c:catAx>
        <c:axId val="7922321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92238863"/>
        <c:crosses val="autoZero"/>
        <c:auto val="1"/>
        <c:lblAlgn val="ctr"/>
        <c:lblOffset val="100"/>
        <c:noMultiLvlLbl val="0"/>
      </c:catAx>
      <c:valAx>
        <c:axId val="7922388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92232143"/>
        <c:crosses val="autoZero"/>
        <c:crossBetween val="between"/>
        <c:majorUnit val="1000000"/>
      </c:valAx>
      <c:dTable>
        <c:showHorzBorder val="1"/>
        <c:showVertBorder val="1"/>
        <c:showOutline val="1"/>
        <c:showKeys val="0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</c:dTable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8</xdr:col>
      <xdr:colOff>0</xdr:colOff>
      <xdr:row>4</xdr:row>
      <xdr:rowOff>0</xdr:rowOff>
    </xdr:to>
    <xdr:sp macro="[0]!총요금" textlink="">
      <xdr:nvSpPr>
        <xdr:cNvPr id="2" name="사각형: 둥근 모서리 1">
          <a:extLst>
            <a:ext uri="{FF2B5EF4-FFF2-40B4-BE49-F238E27FC236}">
              <a16:creationId xmlns:a16="http://schemas.microsoft.com/office/drawing/2014/main" id="{C4E04E16-1AF8-7BF0-7F41-5FE790FC7B2D}"/>
            </a:ext>
          </a:extLst>
        </xdr:cNvPr>
        <xdr:cNvSpPr/>
      </xdr:nvSpPr>
      <xdr:spPr>
        <a:xfrm>
          <a:off x="4257675" y="466725"/>
          <a:ext cx="1371600" cy="41910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총요금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</xdr:row>
          <xdr:rowOff>0</xdr:rowOff>
        </xdr:from>
        <xdr:to>
          <xdr:col>8</xdr:col>
          <xdr:colOff>0</xdr:colOff>
          <xdr:row>7</xdr:row>
          <xdr:rowOff>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6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통화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7</xdr:col>
      <xdr:colOff>0</xdr:colOff>
      <xdr:row>25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D533106F-C9B4-E771-D704-4D048FA755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KIRUser" refreshedDate="45811.817051504629" createdVersion="8" refreshedVersion="8" minRefreshableVersion="3" recordCount="25" xr:uid="{3365AE28-C4B2-4E2B-9CB7-E338DAA5FE37}">
  <cacheSource type="worksheet">
    <worksheetSource ref="A3:F28" sheet="분석작업-2"/>
  </cacheSource>
  <cacheFields count="6">
    <cacheField name="은행" numFmtId="0">
      <sharedItems count="5">
        <s v="대한은행"/>
        <s v="상공은행"/>
        <s v="튼튼은행"/>
        <s v="한신은행"/>
        <s v="유성은행"/>
      </sharedItems>
    </cacheField>
    <cacheField name="연도" numFmtId="0">
      <sharedItems containsSemiMixedTypes="0" containsString="0" containsNumber="1" containsInteger="1" minValue="2017" maxValue="2021" count="5">
        <n v="2017"/>
        <n v="2018"/>
        <n v="2019"/>
        <n v="2020"/>
        <n v="2021"/>
      </sharedItems>
    </cacheField>
    <cacheField name="기업" numFmtId="41">
      <sharedItems containsSemiMixedTypes="0" containsString="0" containsNumber="1" containsInteger="1" minValue="2889000" maxValue="6580300"/>
    </cacheField>
    <cacheField name="신용" numFmtId="41">
      <sharedItems containsSemiMixedTypes="0" containsString="0" containsNumber="1" containsInteger="1" minValue="963000" maxValue="3306500"/>
    </cacheField>
    <cacheField name="가계" numFmtId="41">
      <sharedItems containsSemiMixedTypes="0" containsString="0" containsNumber="1" containsInteger="1" minValue="2468200" maxValue="4592300"/>
    </cacheField>
    <cacheField name="담보" numFmtId="41">
      <sharedItems containsSemiMixedTypes="0" containsString="0" containsNumber="1" containsInteger="1" minValue="3554200" maxValue="75314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5">
  <r>
    <x v="0"/>
    <x v="0"/>
    <n v="5168600"/>
    <n v="2199100"/>
    <n v="3254000"/>
    <n v="4770800"/>
  </r>
  <r>
    <x v="1"/>
    <x v="0"/>
    <n v="2889000"/>
    <n v="1096300"/>
    <n v="2965100"/>
    <n v="3605000"/>
  </r>
  <r>
    <x v="2"/>
    <x v="0"/>
    <n v="6335700"/>
    <n v="3306500"/>
    <n v="3820000"/>
    <n v="7221800"/>
  </r>
  <r>
    <x v="3"/>
    <x v="0"/>
    <n v="5002100"/>
    <n v="1654800"/>
    <n v="3504500"/>
    <n v="5521100"/>
  </r>
  <r>
    <x v="4"/>
    <x v="0"/>
    <n v="3490900"/>
    <n v="1199200"/>
    <n v="3133700"/>
    <n v="4016000"/>
  </r>
  <r>
    <x v="0"/>
    <x v="1"/>
    <n v="4398200"/>
    <n v="1872100"/>
    <n v="3019500"/>
    <n v="5141300"/>
  </r>
  <r>
    <x v="1"/>
    <x v="1"/>
    <n v="3800700"/>
    <n v="963000"/>
    <n v="2762000"/>
    <n v="4032500"/>
  </r>
  <r>
    <x v="2"/>
    <x v="1"/>
    <n v="6384000"/>
    <n v="3024000"/>
    <n v="4168200"/>
    <n v="7531400"/>
  </r>
  <r>
    <x v="3"/>
    <x v="1"/>
    <n v="5670500"/>
    <n v="1995800"/>
    <n v="3761000"/>
    <n v="4801200"/>
  </r>
  <r>
    <x v="4"/>
    <x v="1"/>
    <n v="3259800"/>
    <n v="1230400"/>
    <n v="2788900"/>
    <n v="4512500"/>
  </r>
  <r>
    <x v="0"/>
    <x v="2"/>
    <n v="4186200"/>
    <n v="2017500"/>
    <n v="3376000"/>
    <n v="5604100"/>
  </r>
  <r>
    <x v="1"/>
    <x v="2"/>
    <n v="3288900"/>
    <n v="1156400"/>
    <n v="2469200"/>
    <n v="4204100"/>
  </r>
  <r>
    <x v="2"/>
    <x v="2"/>
    <n v="6580300"/>
    <n v="2750400"/>
    <n v="4592300"/>
    <n v="6835800"/>
  </r>
  <r>
    <x v="3"/>
    <x v="2"/>
    <n v="4661000"/>
    <n v="1875900"/>
    <n v="4030000"/>
    <n v="5152600"/>
  </r>
  <r>
    <x v="4"/>
    <x v="2"/>
    <n v="3823100"/>
    <n v="1347500"/>
    <n v="2672000"/>
    <n v="3847700"/>
  </r>
  <r>
    <x v="0"/>
    <x v="3"/>
    <n v="4035000"/>
    <n v="2584300"/>
    <n v="3546900"/>
    <n v="5334100"/>
  </r>
  <r>
    <x v="1"/>
    <x v="3"/>
    <n v="3469200"/>
    <n v="1366900"/>
    <n v="2811000"/>
    <n v="4329000"/>
  </r>
  <r>
    <x v="2"/>
    <x v="3"/>
    <n v="5806400"/>
    <n v="3270500"/>
    <n v="4403500"/>
    <n v="6264800"/>
  </r>
  <r>
    <x v="3"/>
    <x v="3"/>
    <n v="6032900"/>
    <n v="1773200"/>
    <n v="4263500"/>
    <n v="6214300"/>
  </r>
  <r>
    <x v="4"/>
    <x v="3"/>
    <n v="3011200"/>
    <n v="1041300"/>
    <n v="2468200"/>
    <n v="3554200"/>
  </r>
  <r>
    <x v="0"/>
    <x v="4"/>
    <n v="3744200"/>
    <n v="2293100"/>
    <n v="4168200"/>
    <n v="6585800"/>
  </r>
  <r>
    <x v="1"/>
    <x v="4"/>
    <n v="3231500"/>
    <n v="1477200"/>
    <n v="3248500"/>
    <n v="4742800"/>
  </r>
  <r>
    <x v="2"/>
    <x v="4"/>
    <n v="6193400"/>
    <n v="3001100"/>
    <n v="4200000"/>
    <n v="6688000"/>
  </r>
  <r>
    <x v="3"/>
    <x v="4"/>
    <n v="5359900"/>
    <n v="1542000"/>
    <n v="4536000"/>
    <n v="5841000"/>
  </r>
  <r>
    <x v="4"/>
    <x v="4"/>
    <n v="3402500"/>
    <n v="1149000"/>
    <n v="2861400"/>
    <n v="41204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8066DD2-BBA2-496B-AD5E-D9E3FDBAD179}" name="피벗 테이블1" cacheId="4" dataOnRows="1" applyNumberFormats="0" applyBorderFormats="0" applyFontFormats="0" applyPatternFormats="0" applyAlignmentFormats="0" applyWidthHeightFormats="1" dataCaption="값" updatedVersion="8" minRefreshableVersion="3" useAutoFormatting="1" rowGrandTotals="0" colGrandTotals="0" itemPrintTitles="1" createdVersion="8" indent="0" outline="1" outlineData="1" multipleFieldFilters="0">
  <location ref="A32:F48" firstHeaderRow="1" firstDataRow="2" firstDataCol="1"/>
  <pivotFields count="6">
    <pivotField axis="axisCol" showAll="0">
      <items count="6">
        <item x="0"/>
        <item x="1"/>
        <item x="4"/>
        <item x="2"/>
        <item x="3"/>
        <item t="default"/>
      </items>
    </pivotField>
    <pivotField axis="axisRow" showAll="0">
      <items count="6">
        <item x="0"/>
        <item x="1"/>
        <item x="2"/>
        <item x="3"/>
        <item x="4"/>
        <item t="default"/>
      </items>
    </pivotField>
    <pivotField dataField="1" numFmtId="41" showAll="0"/>
    <pivotField numFmtId="41" showAll="0"/>
    <pivotField dataField="1" numFmtId="41" showAll="0"/>
    <pivotField numFmtId="41" showAll="0"/>
  </pivotFields>
  <rowFields count="2">
    <field x="1"/>
    <field x="-2"/>
  </rowFields>
  <rowItems count="15">
    <i>
      <x/>
    </i>
    <i r="1">
      <x/>
    </i>
    <i r="1" i="1">
      <x v="1"/>
    </i>
    <i>
      <x v="1"/>
    </i>
    <i r="1">
      <x/>
    </i>
    <i r="1" i="1">
      <x v="1"/>
    </i>
    <i>
      <x v="2"/>
    </i>
    <i r="1">
      <x/>
    </i>
    <i r="1" i="1">
      <x v="1"/>
    </i>
    <i>
      <x v="3"/>
    </i>
    <i r="1">
      <x/>
    </i>
    <i r="1" i="1">
      <x v="1"/>
    </i>
    <i>
      <x v="4"/>
    </i>
    <i r="1">
      <x/>
    </i>
    <i r="1" i="1">
      <x v="1"/>
    </i>
  </rowItems>
  <colFields count="1">
    <field x="0"/>
  </colFields>
  <colItems count="5">
    <i>
      <x/>
    </i>
    <i>
      <x v="1"/>
    </i>
    <i>
      <x v="2"/>
    </i>
    <i>
      <x v="3"/>
    </i>
    <i>
      <x v="4"/>
    </i>
  </colItems>
  <dataFields count="2">
    <dataField name="평균 : 기업" fld="2" subtotal="average" baseField="1" baseItem="0" numFmtId="41"/>
    <dataField name="합계 : 가계" fld="4" baseField="0" baseItem="0" numFmtId="41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E10"/>
  <sheetViews>
    <sheetView tabSelected="1" workbookViewId="0">
      <selection activeCell="M12" sqref="M12"/>
    </sheetView>
  </sheetViews>
  <sheetFormatPr defaultRowHeight="16.5" x14ac:dyDescent="0.3"/>
  <cols>
    <col min="1" max="1" width="9" bestFit="1" customWidth="1"/>
  </cols>
  <sheetData>
    <row r="1" spans="1:5" x14ac:dyDescent="0.3">
      <c r="A1" t="s">
        <v>0</v>
      </c>
    </row>
    <row r="3" spans="1:5" x14ac:dyDescent="0.3">
      <c r="A3" s="1" t="s">
        <v>174</v>
      </c>
      <c r="B3" s="1" t="s">
        <v>180</v>
      </c>
      <c r="C3" s="1" t="s">
        <v>188</v>
      </c>
      <c r="D3" s="1" t="s">
        <v>189</v>
      </c>
      <c r="E3" s="1" t="s">
        <v>190</v>
      </c>
    </row>
    <row r="4" spans="1:5" x14ac:dyDescent="0.3">
      <c r="A4" s="1" t="s">
        <v>209</v>
      </c>
      <c r="B4" s="1" t="s">
        <v>181</v>
      </c>
      <c r="C4" s="1">
        <v>37</v>
      </c>
      <c r="D4" s="1">
        <v>11</v>
      </c>
      <c r="E4" s="1">
        <v>0.77100000000000002</v>
      </c>
    </row>
    <row r="5" spans="1:5" x14ac:dyDescent="0.3">
      <c r="A5" s="1" t="s">
        <v>175</v>
      </c>
      <c r="B5" s="1" t="s">
        <v>182</v>
      </c>
      <c r="C5" s="1">
        <v>32</v>
      </c>
      <c r="D5" s="1">
        <v>16</v>
      </c>
      <c r="E5" s="1">
        <v>0.66700000000000004</v>
      </c>
    </row>
    <row r="6" spans="1:5" x14ac:dyDescent="0.3">
      <c r="A6" s="1" t="s">
        <v>176</v>
      </c>
      <c r="B6" s="1" t="s">
        <v>183</v>
      </c>
      <c r="C6" s="1">
        <v>29</v>
      </c>
      <c r="D6" s="1">
        <v>19</v>
      </c>
      <c r="E6" s="1">
        <v>0.60399999999999998</v>
      </c>
    </row>
    <row r="7" spans="1:5" x14ac:dyDescent="0.3">
      <c r="A7" s="1" t="s">
        <v>210</v>
      </c>
      <c r="B7" s="1" t="s">
        <v>184</v>
      </c>
      <c r="C7" s="1">
        <v>28</v>
      </c>
      <c r="D7" s="1">
        <v>20</v>
      </c>
      <c r="E7" s="1">
        <v>0.58299999999999996</v>
      </c>
    </row>
    <row r="8" spans="1:5" x14ac:dyDescent="0.3">
      <c r="A8" s="1" t="s">
        <v>177</v>
      </c>
      <c r="B8" s="1" t="s">
        <v>185</v>
      </c>
      <c r="C8" s="1">
        <v>22</v>
      </c>
      <c r="D8" s="1">
        <v>26</v>
      </c>
      <c r="E8" s="1">
        <v>0.45800000000000002</v>
      </c>
    </row>
    <row r="9" spans="1:5" x14ac:dyDescent="0.3">
      <c r="A9" s="1" t="s">
        <v>178</v>
      </c>
      <c r="B9" s="1" t="s">
        <v>186</v>
      </c>
      <c r="C9" s="1">
        <v>21</v>
      </c>
      <c r="D9" s="1">
        <v>27</v>
      </c>
      <c r="E9" s="1">
        <v>0.438</v>
      </c>
    </row>
    <row r="10" spans="1:5" x14ac:dyDescent="0.3">
      <c r="A10" s="1" t="s">
        <v>179</v>
      </c>
      <c r="B10" s="1" t="s">
        <v>187</v>
      </c>
      <c r="C10" s="1">
        <v>18</v>
      </c>
      <c r="D10" s="1">
        <v>30</v>
      </c>
      <c r="E10" s="1">
        <v>0.375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H13"/>
  <sheetViews>
    <sheetView workbookViewId="0">
      <selection activeCell="A3" sqref="A3:H13"/>
    </sheetView>
  </sheetViews>
  <sheetFormatPr defaultRowHeight="16.5" x14ac:dyDescent="0.3"/>
  <sheetData>
    <row r="1" spans="1:8" ht="30" customHeight="1" x14ac:dyDescent="0.3">
      <c r="A1" s="21" t="s">
        <v>86</v>
      </c>
      <c r="B1" s="21"/>
      <c r="C1" s="21"/>
      <c r="D1" s="21"/>
      <c r="E1" s="21"/>
      <c r="F1" s="21"/>
      <c r="G1" s="21"/>
      <c r="H1" s="21"/>
    </row>
    <row r="2" spans="1:8" ht="17.25" thickBot="1" x14ac:dyDescent="0.35"/>
    <row r="3" spans="1:8" x14ac:dyDescent="0.3">
      <c r="A3" s="24" t="s">
        <v>87</v>
      </c>
      <c r="B3" s="25"/>
      <c r="C3" s="26" t="s">
        <v>88</v>
      </c>
      <c r="D3" s="26" t="s">
        <v>89</v>
      </c>
      <c r="E3" s="26" t="s">
        <v>90</v>
      </c>
      <c r="F3" s="26" t="s">
        <v>91</v>
      </c>
      <c r="G3" s="26" t="s">
        <v>92</v>
      </c>
      <c r="H3" s="27" t="s">
        <v>93</v>
      </c>
    </row>
    <row r="4" spans="1:8" x14ac:dyDescent="0.3">
      <c r="A4" s="28" t="s">
        <v>13</v>
      </c>
      <c r="B4" s="22"/>
      <c r="C4" s="23">
        <v>211</v>
      </c>
      <c r="D4" s="23">
        <v>183</v>
      </c>
      <c r="E4" s="23">
        <v>218</v>
      </c>
      <c r="F4" s="23">
        <v>205</v>
      </c>
      <c r="G4" s="23">
        <v>169</v>
      </c>
      <c r="H4" s="29">
        <v>165</v>
      </c>
    </row>
    <row r="5" spans="1:8" x14ac:dyDescent="0.3">
      <c r="A5" s="28" t="s">
        <v>16</v>
      </c>
      <c r="B5" s="5" t="s">
        <v>94</v>
      </c>
      <c r="C5" s="23">
        <v>21</v>
      </c>
      <c r="D5" s="23">
        <v>18</v>
      </c>
      <c r="E5" s="23">
        <v>28</v>
      </c>
      <c r="F5" s="23">
        <v>24</v>
      </c>
      <c r="G5" s="23">
        <v>16</v>
      </c>
      <c r="H5" s="29">
        <v>13</v>
      </c>
    </row>
    <row r="6" spans="1:8" x14ac:dyDescent="0.3">
      <c r="A6" s="28"/>
      <c r="B6" s="5" t="s">
        <v>95</v>
      </c>
      <c r="C6" s="23">
        <v>16</v>
      </c>
      <c r="D6" s="23">
        <v>11</v>
      </c>
      <c r="E6" s="23">
        <v>15</v>
      </c>
      <c r="F6" s="23">
        <v>13</v>
      </c>
      <c r="G6" s="23">
        <v>15</v>
      </c>
      <c r="H6" s="29">
        <v>14</v>
      </c>
    </row>
    <row r="7" spans="1:8" x14ac:dyDescent="0.3">
      <c r="A7" s="28"/>
      <c r="B7" s="5" t="s">
        <v>96</v>
      </c>
      <c r="C7" s="23">
        <v>13</v>
      </c>
      <c r="D7" s="23">
        <v>12</v>
      </c>
      <c r="E7" s="23">
        <v>13</v>
      </c>
      <c r="F7" s="23">
        <v>14</v>
      </c>
      <c r="G7" s="23">
        <v>12</v>
      </c>
      <c r="H7" s="29">
        <v>14</v>
      </c>
    </row>
    <row r="8" spans="1:8" x14ac:dyDescent="0.3">
      <c r="A8" s="28" t="s">
        <v>97</v>
      </c>
      <c r="B8" s="5" t="s">
        <v>98</v>
      </c>
      <c r="C8" s="23">
        <v>37</v>
      </c>
      <c r="D8" s="23">
        <v>33</v>
      </c>
      <c r="E8" s="23">
        <v>38</v>
      </c>
      <c r="F8" s="23">
        <v>35</v>
      </c>
      <c r="G8" s="23">
        <v>29</v>
      </c>
      <c r="H8" s="29">
        <v>30</v>
      </c>
    </row>
    <row r="9" spans="1:8" x14ac:dyDescent="0.3">
      <c r="A9" s="28"/>
      <c r="B9" s="5" t="s">
        <v>99</v>
      </c>
      <c r="C9" s="23">
        <v>31</v>
      </c>
      <c r="D9" s="23">
        <v>30</v>
      </c>
      <c r="E9" s="23">
        <v>35</v>
      </c>
      <c r="F9" s="23">
        <v>36</v>
      </c>
      <c r="G9" s="23">
        <v>20</v>
      </c>
      <c r="H9" s="29">
        <v>31</v>
      </c>
    </row>
    <row r="10" spans="1:8" x14ac:dyDescent="0.3">
      <c r="A10" s="28"/>
      <c r="B10" s="5" t="s">
        <v>100</v>
      </c>
      <c r="C10" s="23">
        <v>34</v>
      </c>
      <c r="D10" s="23">
        <v>31</v>
      </c>
      <c r="E10" s="23">
        <v>37</v>
      </c>
      <c r="F10" s="23">
        <v>32</v>
      </c>
      <c r="G10" s="23">
        <v>21</v>
      </c>
      <c r="H10" s="29">
        <v>25</v>
      </c>
    </row>
    <row r="11" spans="1:8" x14ac:dyDescent="0.3">
      <c r="A11" s="28" t="s">
        <v>21</v>
      </c>
      <c r="B11" s="5" t="s">
        <v>101</v>
      </c>
      <c r="C11" s="23">
        <v>18</v>
      </c>
      <c r="D11" s="23">
        <v>13</v>
      </c>
      <c r="E11" s="23">
        <v>17</v>
      </c>
      <c r="F11" s="23">
        <v>16</v>
      </c>
      <c r="G11" s="23">
        <v>20</v>
      </c>
      <c r="H11" s="29">
        <v>15</v>
      </c>
    </row>
    <row r="12" spans="1:8" x14ac:dyDescent="0.3">
      <c r="A12" s="28"/>
      <c r="B12" s="5" t="s">
        <v>102</v>
      </c>
      <c r="C12" s="23">
        <v>20</v>
      </c>
      <c r="D12" s="23">
        <v>16</v>
      </c>
      <c r="E12" s="23">
        <v>15</v>
      </c>
      <c r="F12" s="23">
        <v>18</v>
      </c>
      <c r="G12" s="23">
        <v>17</v>
      </c>
      <c r="H12" s="29">
        <v>11</v>
      </c>
    </row>
    <row r="13" spans="1:8" ht="17.25" thickBot="1" x14ac:dyDescent="0.35">
      <c r="A13" s="30"/>
      <c r="B13" s="31" t="s">
        <v>103</v>
      </c>
      <c r="C13" s="32">
        <v>21</v>
      </c>
      <c r="D13" s="32">
        <v>19</v>
      </c>
      <c r="E13" s="32">
        <v>20</v>
      </c>
      <c r="F13" s="32">
        <v>17</v>
      </c>
      <c r="G13" s="32">
        <v>19</v>
      </c>
      <c r="H13" s="33">
        <v>12</v>
      </c>
    </row>
  </sheetData>
  <mergeCells count="6">
    <mergeCell ref="A1:H1"/>
    <mergeCell ref="A11:A13"/>
    <mergeCell ref="A8:A10"/>
    <mergeCell ref="A5:A7"/>
    <mergeCell ref="A4:B4"/>
    <mergeCell ref="A3:B3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A1:E13"/>
  <sheetViews>
    <sheetView workbookViewId="0">
      <selection activeCell="E17" sqref="E17"/>
    </sheetView>
  </sheetViews>
  <sheetFormatPr defaultRowHeight="16.5" x14ac:dyDescent="0.3"/>
  <cols>
    <col min="1" max="1" width="10.375" bestFit="1" customWidth="1"/>
  </cols>
  <sheetData>
    <row r="1" spans="1:5" ht="20.25" x14ac:dyDescent="0.3">
      <c r="A1" s="13" t="s">
        <v>104</v>
      </c>
      <c r="B1" s="13"/>
      <c r="C1" s="13"/>
      <c r="D1" s="13"/>
      <c r="E1" s="13"/>
    </row>
    <row r="3" spans="1:5" x14ac:dyDescent="0.3">
      <c r="A3" s="5" t="s">
        <v>105</v>
      </c>
      <c r="B3" s="5" t="s">
        <v>106</v>
      </c>
      <c r="C3" s="5" t="s">
        <v>107</v>
      </c>
      <c r="D3" s="5" t="s">
        <v>108</v>
      </c>
      <c r="E3" s="5" t="s">
        <v>109</v>
      </c>
    </row>
    <row r="4" spans="1:5" x14ac:dyDescent="0.3">
      <c r="A4" s="5" t="s">
        <v>110</v>
      </c>
      <c r="B4" s="6">
        <v>6990</v>
      </c>
      <c r="C4" s="6">
        <v>7640</v>
      </c>
      <c r="D4" s="6">
        <v>7017</v>
      </c>
      <c r="E4" s="6">
        <v>8341</v>
      </c>
    </row>
    <row r="5" spans="1:5" x14ac:dyDescent="0.3">
      <c r="A5" s="5" t="s">
        <v>111</v>
      </c>
      <c r="B5" s="6">
        <v>4215</v>
      </c>
      <c r="C5" s="6">
        <v>4607</v>
      </c>
      <c r="D5" s="6">
        <v>4935</v>
      </c>
      <c r="E5" s="6">
        <v>5314</v>
      </c>
    </row>
    <row r="6" spans="1:5" x14ac:dyDescent="0.3">
      <c r="A6" s="5" t="s">
        <v>112</v>
      </c>
      <c r="B6" s="6">
        <v>4865</v>
      </c>
      <c r="C6" s="6">
        <v>5317</v>
      </c>
      <c r="D6" s="6">
        <v>5117</v>
      </c>
      <c r="E6" s="6">
        <v>4422</v>
      </c>
    </row>
    <row r="7" spans="1:5" x14ac:dyDescent="0.3">
      <c r="A7" s="5" t="s">
        <v>113</v>
      </c>
      <c r="B7" s="6">
        <v>6753</v>
      </c>
      <c r="C7" s="6">
        <v>7381</v>
      </c>
      <c r="D7" s="6">
        <v>7589</v>
      </c>
      <c r="E7" s="6">
        <v>7238</v>
      </c>
    </row>
    <row r="8" spans="1:5" x14ac:dyDescent="0.3">
      <c r="A8" s="5" t="s">
        <v>114</v>
      </c>
      <c r="B8" s="6">
        <v>4235</v>
      </c>
      <c r="C8" s="6">
        <v>4629</v>
      </c>
      <c r="D8" s="6">
        <v>5074</v>
      </c>
      <c r="E8" s="6">
        <v>5275</v>
      </c>
    </row>
    <row r="9" spans="1:5" x14ac:dyDescent="0.3">
      <c r="A9" s="5" t="s">
        <v>115</v>
      </c>
      <c r="B9" s="6">
        <v>7924</v>
      </c>
      <c r="C9" s="6">
        <v>8661</v>
      </c>
      <c r="D9" s="6">
        <v>9246</v>
      </c>
      <c r="E9" s="6">
        <v>8921</v>
      </c>
    </row>
    <row r="10" spans="1:5" x14ac:dyDescent="0.3">
      <c r="A10" s="5" t="s">
        <v>116</v>
      </c>
      <c r="B10" s="6">
        <v>16241</v>
      </c>
      <c r="C10" s="6">
        <v>17751</v>
      </c>
      <c r="D10" s="6">
        <v>1695</v>
      </c>
      <c r="E10" s="6">
        <v>15604</v>
      </c>
    </row>
    <row r="11" spans="1:5" x14ac:dyDescent="0.3">
      <c r="A11" s="5" t="s">
        <v>117</v>
      </c>
      <c r="B11" s="6">
        <v>5762</v>
      </c>
      <c r="C11" s="6">
        <v>6298</v>
      </c>
      <c r="D11" s="6">
        <v>6042</v>
      </c>
      <c r="E11" s="6">
        <v>5361</v>
      </c>
    </row>
    <row r="12" spans="1:5" x14ac:dyDescent="0.3">
      <c r="A12" s="5" t="s">
        <v>118</v>
      </c>
      <c r="B12" s="6">
        <v>12657</v>
      </c>
      <c r="C12" s="6">
        <v>13834</v>
      </c>
      <c r="D12" s="6">
        <v>12687</v>
      </c>
      <c r="E12" s="6">
        <v>13578</v>
      </c>
    </row>
    <row r="13" spans="1:5" x14ac:dyDescent="0.3">
      <c r="A13" s="5" t="s">
        <v>119</v>
      </c>
      <c r="B13" s="6">
        <v>10685</v>
      </c>
      <c r="C13" s="6">
        <v>11679</v>
      </c>
      <c r="D13" s="6">
        <v>12554</v>
      </c>
      <c r="E13" s="6">
        <v>13529</v>
      </c>
    </row>
  </sheetData>
  <mergeCells count="1">
    <mergeCell ref="A1:E1"/>
  </mergeCells>
  <phoneticPr fontId="1" type="noConversion"/>
  <conditionalFormatting sqref="A4:E13">
    <cfRule type="expression" dxfId="0" priority="1">
      <formula>$B4&gt;$E4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M34"/>
  <sheetViews>
    <sheetView topLeftCell="A7" workbookViewId="0">
      <selection activeCell="G35" sqref="G35"/>
    </sheetView>
  </sheetViews>
  <sheetFormatPr defaultRowHeight="16.5" x14ac:dyDescent="0.3"/>
  <cols>
    <col min="4" max="4" width="10.125" bestFit="1" customWidth="1"/>
    <col min="8" max="10" width="9.125" bestFit="1" customWidth="1"/>
  </cols>
  <sheetData>
    <row r="1" spans="1:10" x14ac:dyDescent="0.3">
      <c r="A1" s="2" t="s">
        <v>1</v>
      </c>
      <c r="B1" s="4" t="s">
        <v>2</v>
      </c>
      <c r="F1" s="3" t="s">
        <v>3</v>
      </c>
      <c r="G1" s="4" t="s">
        <v>4</v>
      </c>
    </row>
    <row r="2" spans="1:10" x14ac:dyDescent="0.3">
      <c r="A2" s="5" t="s">
        <v>5</v>
      </c>
      <c r="B2" s="5" t="s">
        <v>6</v>
      </c>
      <c r="C2" s="5" t="s">
        <v>7</v>
      </c>
      <c r="D2" s="5" t="s">
        <v>8</v>
      </c>
      <c r="F2" s="5" t="s">
        <v>9</v>
      </c>
      <c r="G2" s="5" t="s">
        <v>10</v>
      </c>
      <c r="H2" s="5" t="s">
        <v>11</v>
      </c>
      <c r="I2" s="5" t="s">
        <v>12</v>
      </c>
      <c r="J2" s="5" t="s">
        <v>13</v>
      </c>
    </row>
    <row r="3" spans="1:10" x14ac:dyDescent="0.3">
      <c r="A3" s="5" t="s">
        <v>14</v>
      </c>
      <c r="B3" s="5" t="s">
        <v>15</v>
      </c>
      <c r="C3" s="5" t="s">
        <v>16</v>
      </c>
      <c r="D3" s="5">
        <v>86</v>
      </c>
      <c r="F3" s="5" t="s">
        <v>17</v>
      </c>
      <c r="G3" s="5" t="s">
        <v>18</v>
      </c>
      <c r="H3" s="6">
        <v>63545</v>
      </c>
      <c r="I3" s="6">
        <v>70535</v>
      </c>
      <c r="J3" s="6">
        <v>134080</v>
      </c>
    </row>
    <row r="4" spans="1:10" x14ac:dyDescent="0.3">
      <c r="A4" s="5" t="s">
        <v>19</v>
      </c>
      <c r="B4" s="5" t="s">
        <v>20</v>
      </c>
      <c r="C4" s="5" t="s">
        <v>21</v>
      </c>
      <c r="D4" s="5">
        <v>91</v>
      </c>
      <c r="F4" s="5" t="s">
        <v>22</v>
      </c>
      <c r="G4" s="5" t="s">
        <v>23</v>
      </c>
      <c r="H4" s="6">
        <v>41981</v>
      </c>
      <c r="I4" s="6">
        <v>40396</v>
      </c>
      <c r="J4" s="6">
        <v>82377</v>
      </c>
    </row>
    <row r="5" spans="1:10" x14ac:dyDescent="0.3">
      <c r="A5" s="5" t="s">
        <v>24</v>
      </c>
      <c r="B5" s="5" t="s">
        <v>25</v>
      </c>
      <c r="C5" s="5" t="s">
        <v>26</v>
      </c>
      <c r="D5" s="5">
        <v>75</v>
      </c>
      <c r="F5" s="5" t="s">
        <v>27</v>
      </c>
      <c r="G5" s="5" t="s">
        <v>28</v>
      </c>
      <c r="H5" s="6">
        <v>38517</v>
      </c>
      <c r="I5" s="6">
        <v>36206</v>
      </c>
      <c r="J5" s="6">
        <v>74723</v>
      </c>
    </row>
    <row r="6" spans="1:10" x14ac:dyDescent="0.3">
      <c r="A6" s="5" t="s">
        <v>29</v>
      </c>
      <c r="B6" s="5" t="s">
        <v>30</v>
      </c>
      <c r="C6" s="5" t="s">
        <v>16</v>
      </c>
      <c r="D6" s="5">
        <v>69</v>
      </c>
      <c r="F6" s="5" t="s">
        <v>31</v>
      </c>
      <c r="G6" s="5" t="s">
        <v>18</v>
      </c>
      <c r="H6" s="6">
        <v>57134</v>
      </c>
      <c r="I6" s="6">
        <v>53706</v>
      </c>
      <c r="J6" s="6">
        <v>110840</v>
      </c>
    </row>
    <row r="7" spans="1:10" x14ac:dyDescent="0.3">
      <c r="A7" s="5" t="s">
        <v>32</v>
      </c>
      <c r="B7" s="5" t="s">
        <v>33</v>
      </c>
      <c r="C7" s="5" t="s">
        <v>34</v>
      </c>
      <c r="D7" s="5">
        <v>95</v>
      </c>
      <c r="F7" s="5" t="s">
        <v>35</v>
      </c>
      <c r="G7" s="5" t="s">
        <v>23</v>
      </c>
      <c r="H7" s="6">
        <v>67012</v>
      </c>
      <c r="I7" s="6">
        <v>74383</v>
      </c>
      <c r="J7" s="6">
        <v>141395</v>
      </c>
    </row>
    <row r="8" spans="1:10" x14ac:dyDescent="0.3">
      <c r="A8" s="5" t="s">
        <v>36</v>
      </c>
      <c r="B8" s="5" t="s">
        <v>37</v>
      </c>
      <c r="C8" s="5" t="s">
        <v>26</v>
      </c>
      <c r="D8" s="5">
        <v>82</v>
      </c>
      <c r="F8" s="5" t="s">
        <v>38</v>
      </c>
      <c r="G8" s="5" t="s">
        <v>28</v>
      </c>
      <c r="H8" s="6">
        <v>50679</v>
      </c>
      <c r="I8" s="6">
        <v>47638</v>
      </c>
      <c r="J8" s="6">
        <v>98317</v>
      </c>
    </row>
    <row r="9" spans="1:10" x14ac:dyDescent="0.3">
      <c r="A9" s="5" t="s">
        <v>39</v>
      </c>
      <c r="B9" s="5" t="s">
        <v>40</v>
      </c>
      <c r="C9" s="5" t="s">
        <v>21</v>
      </c>
      <c r="D9" s="5">
        <v>79</v>
      </c>
      <c r="F9" s="5" t="s">
        <v>41</v>
      </c>
      <c r="G9" s="5" t="s">
        <v>18</v>
      </c>
      <c r="H9" s="6">
        <v>49660</v>
      </c>
      <c r="I9" s="6">
        <v>53170</v>
      </c>
      <c r="J9" s="6">
        <v>102830</v>
      </c>
    </row>
    <row r="10" spans="1:10" x14ac:dyDescent="0.3">
      <c r="A10" s="14" t="s">
        <v>42</v>
      </c>
      <c r="B10" s="15"/>
      <c r="C10" s="16"/>
      <c r="D10" s="5" t="str">
        <f>COUNTIF(C3:C9,C3)&amp;"명"</f>
        <v>2명</v>
      </c>
      <c r="F10" s="5" t="s">
        <v>43</v>
      </c>
      <c r="G10" s="5" t="s">
        <v>23</v>
      </c>
      <c r="H10" s="6">
        <v>62248</v>
      </c>
      <c r="I10" s="6">
        <v>69095</v>
      </c>
      <c r="J10" s="6">
        <v>131343</v>
      </c>
    </row>
    <row r="12" spans="1:10" x14ac:dyDescent="0.3">
      <c r="A12" s="3" t="s">
        <v>44</v>
      </c>
      <c r="B12" s="4" t="s">
        <v>45</v>
      </c>
      <c r="D12" s="11" t="s">
        <v>46</v>
      </c>
      <c r="G12" s="5" t="s">
        <v>191</v>
      </c>
      <c r="H12" s="14" t="s">
        <v>47</v>
      </c>
      <c r="I12" s="15"/>
      <c r="J12" s="16"/>
    </row>
    <row r="13" spans="1:10" x14ac:dyDescent="0.3">
      <c r="A13" s="5" t="s">
        <v>48</v>
      </c>
      <c r="B13" s="5" t="s">
        <v>49</v>
      </c>
      <c r="C13" s="5" t="s">
        <v>50</v>
      </c>
      <c r="D13" s="7" t="s">
        <v>51</v>
      </c>
      <c r="G13" s="5" t="s">
        <v>192</v>
      </c>
      <c r="H13" s="17">
        <f>DMAX(F2:J10,5,G12:G13)-DMIN(F2:J10,5,G12:G13)</f>
        <v>59018</v>
      </c>
      <c r="I13" s="18"/>
      <c r="J13" s="19"/>
    </row>
    <row r="14" spans="1:10" x14ac:dyDescent="0.3">
      <c r="A14" s="5" t="s">
        <v>52</v>
      </c>
      <c r="B14" s="5" t="s">
        <v>53</v>
      </c>
      <c r="C14" s="6">
        <v>3500</v>
      </c>
      <c r="D14" s="6">
        <f>ROUNDUP(C14*VLOOKUP(A14,$A$21:$B$26,2,0),0)</f>
        <v>88</v>
      </c>
    </row>
    <row r="15" spans="1:10" x14ac:dyDescent="0.3">
      <c r="A15" s="5" t="s">
        <v>54</v>
      </c>
      <c r="B15" s="5" t="s">
        <v>55</v>
      </c>
      <c r="C15" s="6">
        <v>18150</v>
      </c>
      <c r="D15" s="6">
        <f t="shared" ref="D15:D18" si="0">ROUNDUP(C15*VLOOKUP(A15,$A$21:$B$26,2,0),0)</f>
        <v>545</v>
      </c>
    </row>
    <row r="16" spans="1:10" x14ac:dyDescent="0.3">
      <c r="A16" s="5" t="s">
        <v>56</v>
      </c>
      <c r="B16" s="5" t="s">
        <v>57</v>
      </c>
      <c r="C16" s="6">
        <v>475</v>
      </c>
      <c r="D16" s="6">
        <f t="shared" si="0"/>
        <v>8</v>
      </c>
    </row>
    <row r="17" spans="1:13" x14ac:dyDescent="0.3">
      <c r="A17" s="5" t="s">
        <v>58</v>
      </c>
      <c r="B17" s="5" t="s">
        <v>59</v>
      </c>
      <c r="C17" s="6">
        <v>6834</v>
      </c>
      <c r="D17" s="6">
        <f t="shared" si="0"/>
        <v>154</v>
      </c>
      <c r="F17" s="3" t="s">
        <v>60</v>
      </c>
      <c r="G17" s="4" t="s">
        <v>61</v>
      </c>
      <c r="M17">
        <v>111.2345</v>
      </c>
    </row>
    <row r="18" spans="1:13" x14ac:dyDescent="0.3">
      <c r="A18" s="5" t="s">
        <v>62</v>
      </c>
      <c r="B18" s="5" t="s">
        <v>63</v>
      </c>
      <c r="C18" s="6">
        <v>1622</v>
      </c>
      <c r="D18" s="6">
        <f t="shared" si="0"/>
        <v>21</v>
      </c>
      <c r="F18" s="5" t="s">
        <v>5</v>
      </c>
      <c r="G18" s="5" t="s">
        <v>64</v>
      </c>
      <c r="H18" s="5" t="s">
        <v>65</v>
      </c>
      <c r="I18" s="7" t="s">
        <v>66</v>
      </c>
      <c r="M18">
        <f>ROUNDUP(M17,1)</f>
        <v>111.3</v>
      </c>
    </row>
    <row r="19" spans="1:13" x14ac:dyDescent="0.3">
      <c r="F19" s="5">
        <v>324001</v>
      </c>
      <c r="G19" s="5" t="s">
        <v>67</v>
      </c>
      <c r="H19" s="5">
        <v>215</v>
      </c>
      <c r="I19" s="5" t="str">
        <f>IF(_xlfn.RANK.EQ(H19,$H$19:$H$26,0)=1,"1등",IF(_xlfn.RANK.EQ(H19,$H$19:$H$26,0)=2,"2등",IF(_xlfn.RANK.EQ(H19,$H$19:$H$26,0)=3,"3등","")))</f>
        <v/>
      </c>
    </row>
    <row r="20" spans="1:13" x14ac:dyDescent="0.3">
      <c r="A20" s="20" t="s">
        <v>68</v>
      </c>
      <c r="B20" s="20"/>
      <c r="F20" s="5">
        <v>324002</v>
      </c>
      <c r="G20" s="5" t="s">
        <v>69</v>
      </c>
      <c r="H20" s="5">
        <v>220</v>
      </c>
      <c r="I20" s="5" t="str">
        <f t="shared" ref="I20:I26" si="1">IF(_xlfn.RANK.EQ(H20,$H$19:$H$26,0)=1,"1등",IF(_xlfn.RANK.EQ(H20,$H$19:$H$26,0)=2,"2등",IF(_xlfn.RANK.EQ(H20,$H$19:$H$26,0)=3,"3등","")))</f>
        <v>3등</v>
      </c>
    </row>
    <row r="21" spans="1:13" x14ac:dyDescent="0.3">
      <c r="A21" s="5" t="s">
        <v>48</v>
      </c>
      <c r="B21" s="5" t="s">
        <v>70</v>
      </c>
      <c r="F21" s="5">
        <v>324003</v>
      </c>
      <c r="G21" s="5" t="s">
        <v>71</v>
      </c>
      <c r="H21" s="5">
        <v>214</v>
      </c>
      <c r="I21" s="5" t="str">
        <f t="shared" si="1"/>
        <v/>
      </c>
    </row>
    <row r="22" spans="1:13" x14ac:dyDescent="0.3">
      <c r="A22" s="5" t="s">
        <v>56</v>
      </c>
      <c r="B22" s="8">
        <v>1.4999999999999999E-2</v>
      </c>
      <c r="F22" s="5">
        <v>324004</v>
      </c>
      <c r="G22" s="5" t="s">
        <v>72</v>
      </c>
      <c r="H22" s="5">
        <v>225</v>
      </c>
      <c r="I22" s="5" t="str">
        <f t="shared" si="1"/>
        <v>1등</v>
      </c>
    </row>
    <row r="23" spans="1:13" x14ac:dyDescent="0.3">
      <c r="A23" s="5" t="s">
        <v>52</v>
      </c>
      <c r="B23" s="8">
        <v>2.5000000000000001E-2</v>
      </c>
      <c r="F23" s="5">
        <v>324005</v>
      </c>
      <c r="G23" s="5" t="s">
        <v>73</v>
      </c>
      <c r="H23" s="5">
        <v>210</v>
      </c>
      <c r="I23" s="5" t="str">
        <f t="shared" si="1"/>
        <v/>
      </c>
    </row>
    <row r="24" spans="1:13" x14ac:dyDescent="0.3">
      <c r="A24" s="5" t="s">
        <v>54</v>
      </c>
      <c r="B24" s="9">
        <v>0.03</v>
      </c>
      <c r="F24" s="5">
        <v>324006</v>
      </c>
      <c r="G24" s="5" t="s">
        <v>74</v>
      </c>
      <c r="H24" s="5">
        <v>218</v>
      </c>
      <c r="I24" s="5" t="str">
        <f t="shared" si="1"/>
        <v/>
      </c>
    </row>
    <row r="25" spans="1:13" x14ac:dyDescent="0.3">
      <c r="A25" s="5" t="s">
        <v>62</v>
      </c>
      <c r="B25" s="8">
        <v>1.2500000000000001E-2</v>
      </c>
      <c r="F25" s="5">
        <v>324007</v>
      </c>
      <c r="G25" s="5" t="s">
        <v>75</v>
      </c>
      <c r="H25" s="5">
        <v>224</v>
      </c>
      <c r="I25" s="5" t="str">
        <f t="shared" si="1"/>
        <v>2등</v>
      </c>
    </row>
    <row r="26" spans="1:13" x14ac:dyDescent="0.3">
      <c r="A26" s="5" t="s">
        <v>58</v>
      </c>
      <c r="B26" s="8">
        <v>2.2499999999999999E-2</v>
      </c>
      <c r="F26" s="5">
        <v>324008</v>
      </c>
      <c r="G26" s="5" t="s">
        <v>76</v>
      </c>
      <c r="H26" s="5">
        <v>217</v>
      </c>
      <c r="I26" s="5" t="str">
        <f t="shared" si="1"/>
        <v/>
      </c>
    </row>
    <row r="28" spans="1:13" x14ac:dyDescent="0.3">
      <c r="A28" s="3" t="s">
        <v>77</v>
      </c>
      <c r="B28" s="4" t="s">
        <v>78</v>
      </c>
    </row>
    <row r="29" spans="1:13" x14ac:dyDescent="0.3">
      <c r="A29" s="5" t="s">
        <v>79</v>
      </c>
      <c r="B29" s="5" t="s">
        <v>80</v>
      </c>
    </row>
    <row r="30" spans="1:13" x14ac:dyDescent="0.3">
      <c r="A30" s="5" t="s">
        <v>81</v>
      </c>
      <c r="B30" s="10">
        <v>1213.9100000000001</v>
      </c>
    </row>
    <row r="31" spans="1:13" x14ac:dyDescent="0.3">
      <c r="A31" s="5" t="s">
        <v>82</v>
      </c>
      <c r="B31" s="10">
        <v>915.52</v>
      </c>
    </row>
    <row r="32" spans="1:13" x14ac:dyDescent="0.3">
      <c r="A32" s="5" t="s">
        <v>83</v>
      </c>
      <c r="B32" s="10">
        <v>1591.79</v>
      </c>
    </row>
    <row r="33" spans="1:4" x14ac:dyDescent="0.3">
      <c r="A33" s="5" t="s">
        <v>84</v>
      </c>
      <c r="B33" s="10">
        <v>990.44</v>
      </c>
      <c r="D33" s="7" t="s">
        <v>80</v>
      </c>
    </row>
    <row r="34" spans="1:4" x14ac:dyDescent="0.3">
      <c r="A34" s="5" t="s">
        <v>85</v>
      </c>
      <c r="B34" s="10">
        <v>190.58</v>
      </c>
      <c r="C34" s="7" t="s">
        <v>82</v>
      </c>
      <c r="D34" s="5">
        <f>TRUNC(INDEX(B30:B34,MATCH(C34,A30:A34,0),1),0)</f>
        <v>915</v>
      </c>
    </row>
  </sheetData>
  <mergeCells count="4">
    <mergeCell ref="A10:C10"/>
    <mergeCell ref="H13:J13"/>
    <mergeCell ref="H12:J12"/>
    <mergeCell ref="A20:B20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F27"/>
  <sheetViews>
    <sheetView workbookViewId="0">
      <selection activeCell="J18" sqref="J18"/>
    </sheetView>
  </sheetViews>
  <sheetFormatPr defaultRowHeight="16.5" outlineLevelRow="3" x14ac:dyDescent="0.3"/>
  <cols>
    <col min="3" max="3" width="10.375" bestFit="1" customWidth="1"/>
    <col min="4" max="5" width="9.125" bestFit="1" customWidth="1"/>
    <col min="6" max="6" width="10.625" bestFit="1" customWidth="1"/>
  </cols>
  <sheetData>
    <row r="1" spans="1:6" ht="20.25" x14ac:dyDescent="0.3">
      <c r="A1" s="13" t="s">
        <v>120</v>
      </c>
      <c r="B1" s="13"/>
      <c r="C1" s="13"/>
      <c r="D1" s="13"/>
      <c r="E1" s="13"/>
      <c r="F1" s="13"/>
    </row>
    <row r="3" spans="1:6" x14ac:dyDescent="0.3">
      <c r="A3" s="5" t="s">
        <v>121</v>
      </c>
      <c r="B3" s="5" t="s">
        <v>122</v>
      </c>
      <c r="C3" s="5" t="s">
        <v>123</v>
      </c>
      <c r="D3" s="5" t="s">
        <v>124</v>
      </c>
      <c r="E3" s="5" t="s">
        <v>125</v>
      </c>
      <c r="F3" s="5" t="s">
        <v>126</v>
      </c>
    </row>
    <row r="4" spans="1:6" outlineLevel="3" x14ac:dyDescent="0.3">
      <c r="A4" s="5" t="s">
        <v>132</v>
      </c>
      <c r="B4" s="5" t="s">
        <v>136</v>
      </c>
      <c r="C4" s="5" t="s">
        <v>137</v>
      </c>
      <c r="D4" s="6">
        <v>100</v>
      </c>
      <c r="E4" s="6">
        <v>9250</v>
      </c>
      <c r="F4" s="6">
        <f>D4*E4</f>
        <v>925000</v>
      </c>
    </row>
    <row r="5" spans="1:6" outlineLevel="3" x14ac:dyDescent="0.3">
      <c r="A5" s="5" t="s">
        <v>140</v>
      </c>
      <c r="B5" s="5" t="s">
        <v>136</v>
      </c>
      <c r="C5" s="5" t="s">
        <v>131</v>
      </c>
      <c r="D5" s="6">
        <v>85</v>
      </c>
      <c r="E5" s="6">
        <v>9450</v>
      </c>
      <c r="F5" s="6">
        <f>D5*E5</f>
        <v>803250</v>
      </c>
    </row>
    <row r="6" spans="1:6" outlineLevel="2" x14ac:dyDescent="0.3">
      <c r="A6" s="5"/>
      <c r="B6" s="34" t="s">
        <v>199</v>
      </c>
      <c r="C6" s="5"/>
      <c r="D6" s="6"/>
      <c r="E6" s="6"/>
      <c r="F6" s="6">
        <f>SUBTOTAL(4,F4:F5)</f>
        <v>925000</v>
      </c>
    </row>
    <row r="7" spans="1:6" outlineLevel="1" x14ac:dyDescent="0.3">
      <c r="A7" s="5"/>
      <c r="B7" s="34" t="s">
        <v>193</v>
      </c>
      <c r="C7" s="5"/>
      <c r="D7" s="6">
        <f>SUBTOTAL(1,D4:D5)</f>
        <v>92.5</v>
      </c>
      <c r="E7" s="6">
        <f>SUBTOTAL(1,E4:E5)</f>
        <v>9350</v>
      </c>
      <c r="F7" s="6"/>
    </row>
    <row r="8" spans="1:6" outlineLevel="3" x14ac:dyDescent="0.3">
      <c r="A8" s="5" t="s">
        <v>127</v>
      </c>
      <c r="B8" s="5" t="s">
        <v>130</v>
      </c>
      <c r="C8" s="5" t="s">
        <v>131</v>
      </c>
      <c r="D8" s="6">
        <v>150</v>
      </c>
      <c r="E8" s="6">
        <v>4500</v>
      </c>
      <c r="F8" s="6">
        <f>D8*E8</f>
        <v>675000</v>
      </c>
    </row>
    <row r="9" spans="1:6" outlineLevel="3" x14ac:dyDescent="0.3">
      <c r="A9" s="5" t="s">
        <v>138</v>
      </c>
      <c r="B9" s="5" t="s">
        <v>130</v>
      </c>
      <c r="C9" s="5" t="s">
        <v>135</v>
      </c>
      <c r="D9" s="6">
        <v>130</v>
      </c>
      <c r="E9" s="6">
        <v>4800</v>
      </c>
      <c r="F9" s="6">
        <f>D9*E9</f>
        <v>624000</v>
      </c>
    </row>
    <row r="10" spans="1:6" outlineLevel="3" x14ac:dyDescent="0.3">
      <c r="A10" s="5" t="s">
        <v>141</v>
      </c>
      <c r="B10" s="5" t="s">
        <v>130</v>
      </c>
      <c r="C10" s="5" t="s">
        <v>137</v>
      </c>
      <c r="D10" s="6">
        <v>100</v>
      </c>
      <c r="E10" s="6">
        <v>4900</v>
      </c>
      <c r="F10" s="6">
        <f>D10*E10</f>
        <v>490000</v>
      </c>
    </row>
    <row r="11" spans="1:6" outlineLevel="2" x14ac:dyDescent="0.3">
      <c r="A11" s="5"/>
      <c r="B11" s="35" t="s">
        <v>200</v>
      </c>
      <c r="C11" s="5"/>
      <c r="D11" s="6"/>
      <c r="E11" s="6"/>
      <c r="F11" s="6">
        <f>SUBTOTAL(4,F8:F10)</f>
        <v>675000</v>
      </c>
    </row>
    <row r="12" spans="1:6" outlineLevel="1" x14ac:dyDescent="0.3">
      <c r="A12" s="5"/>
      <c r="B12" s="35" t="s">
        <v>194</v>
      </c>
      <c r="C12" s="5"/>
      <c r="D12" s="6">
        <f>SUBTOTAL(1,D8:D10)</f>
        <v>126.66666666666667</v>
      </c>
      <c r="E12" s="6">
        <f>SUBTOTAL(1,E8:E10)</f>
        <v>4733.333333333333</v>
      </c>
      <c r="F12" s="6"/>
    </row>
    <row r="13" spans="1:6" outlineLevel="3" x14ac:dyDescent="0.3">
      <c r="A13" s="5" t="s">
        <v>127</v>
      </c>
      <c r="B13" s="5" t="s">
        <v>128</v>
      </c>
      <c r="C13" s="5" t="s">
        <v>129</v>
      </c>
      <c r="D13" s="6">
        <v>120</v>
      </c>
      <c r="E13" s="6">
        <v>8650</v>
      </c>
      <c r="F13" s="6">
        <f>D13*E13</f>
        <v>1038000</v>
      </c>
    </row>
    <row r="14" spans="1:6" outlineLevel="3" x14ac:dyDescent="0.3">
      <c r="A14" s="5" t="s">
        <v>132</v>
      </c>
      <c r="B14" s="5" t="s">
        <v>128</v>
      </c>
      <c r="C14" s="5" t="s">
        <v>135</v>
      </c>
      <c r="D14" s="6">
        <v>150</v>
      </c>
      <c r="E14" s="6">
        <v>8800</v>
      </c>
      <c r="F14" s="6">
        <f>D14*E14</f>
        <v>1320000</v>
      </c>
    </row>
    <row r="15" spans="1:6" outlineLevel="3" x14ac:dyDescent="0.3">
      <c r="A15" s="5" t="s">
        <v>140</v>
      </c>
      <c r="B15" s="5" t="s">
        <v>128</v>
      </c>
      <c r="C15" s="5" t="s">
        <v>134</v>
      </c>
      <c r="D15" s="6">
        <v>110</v>
      </c>
      <c r="E15" s="6">
        <v>8700</v>
      </c>
      <c r="F15" s="6">
        <f>D15*E15</f>
        <v>957000</v>
      </c>
    </row>
    <row r="16" spans="1:6" outlineLevel="2" x14ac:dyDescent="0.3">
      <c r="A16" s="5"/>
      <c r="B16" s="35" t="s">
        <v>201</v>
      </c>
      <c r="C16" s="5"/>
      <c r="D16" s="6"/>
      <c r="E16" s="6"/>
      <c r="F16" s="6">
        <f>SUBTOTAL(4,F13:F15)</f>
        <v>1320000</v>
      </c>
    </row>
    <row r="17" spans="1:6" outlineLevel="1" x14ac:dyDescent="0.3">
      <c r="A17" s="5"/>
      <c r="B17" s="35" t="s">
        <v>195</v>
      </c>
      <c r="C17" s="5"/>
      <c r="D17" s="6">
        <f>SUBTOTAL(1,D13:D15)</f>
        <v>126.66666666666667</v>
      </c>
      <c r="E17" s="6">
        <f>SUBTOTAL(1,E13:E15)</f>
        <v>8716.6666666666661</v>
      </c>
      <c r="F17" s="6"/>
    </row>
    <row r="18" spans="1:6" outlineLevel="3" x14ac:dyDescent="0.3">
      <c r="A18" s="5" t="s">
        <v>138</v>
      </c>
      <c r="B18" s="5" t="s">
        <v>139</v>
      </c>
      <c r="C18" s="5" t="s">
        <v>131</v>
      </c>
      <c r="D18" s="6">
        <v>95</v>
      </c>
      <c r="E18" s="6">
        <v>7600</v>
      </c>
      <c r="F18" s="6">
        <f>D18*E18</f>
        <v>722000</v>
      </c>
    </row>
    <row r="19" spans="1:6" outlineLevel="3" x14ac:dyDescent="0.3">
      <c r="A19" s="5" t="s">
        <v>141</v>
      </c>
      <c r="B19" s="5" t="s">
        <v>139</v>
      </c>
      <c r="C19" s="5" t="s">
        <v>134</v>
      </c>
      <c r="D19" s="6">
        <v>120</v>
      </c>
      <c r="E19" s="6">
        <v>7850</v>
      </c>
      <c r="F19" s="6">
        <f>D19*E19</f>
        <v>942000</v>
      </c>
    </row>
    <row r="20" spans="1:6" outlineLevel="2" x14ac:dyDescent="0.3">
      <c r="A20" s="5"/>
      <c r="B20" s="35" t="s">
        <v>202</v>
      </c>
      <c r="C20" s="5"/>
      <c r="D20" s="6"/>
      <c r="E20" s="6"/>
      <c r="F20" s="6">
        <f>SUBTOTAL(4,F18:F19)</f>
        <v>942000</v>
      </c>
    </row>
    <row r="21" spans="1:6" outlineLevel="1" x14ac:dyDescent="0.3">
      <c r="A21" s="5"/>
      <c r="B21" s="35" t="s">
        <v>196</v>
      </c>
      <c r="C21" s="5"/>
      <c r="D21" s="6">
        <f>SUBTOTAL(1,D18:D19)</f>
        <v>107.5</v>
      </c>
      <c r="E21" s="6">
        <f>SUBTOTAL(1,E18:E19)</f>
        <v>7725</v>
      </c>
      <c r="F21" s="6"/>
    </row>
    <row r="22" spans="1:6" outlineLevel="3" x14ac:dyDescent="0.3">
      <c r="A22" s="5" t="s">
        <v>132</v>
      </c>
      <c r="B22" s="5" t="s">
        <v>133</v>
      </c>
      <c r="C22" s="5" t="s">
        <v>134</v>
      </c>
      <c r="D22" s="6">
        <v>85</v>
      </c>
      <c r="E22" s="6">
        <v>5450</v>
      </c>
      <c r="F22" s="6">
        <f>D22*E22</f>
        <v>463250</v>
      </c>
    </row>
    <row r="23" spans="1:6" outlineLevel="3" x14ac:dyDescent="0.3">
      <c r="A23" s="5" t="s">
        <v>138</v>
      </c>
      <c r="B23" s="5" t="s">
        <v>133</v>
      </c>
      <c r="C23" s="5" t="s">
        <v>129</v>
      </c>
      <c r="D23" s="6">
        <v>75</v>
      </c>
      <c r="E23" s="6">
        <v>5600</v>
      </c>
      <c r="F23" s="6">
        <f>D23*E23</f>
        <v>420000</v>
      </c>
    </row>
    <row r="24" spans="1:6" outlineLevel="2" x14ac:dyDescent="0.3">
      <c r="A24" s="36"/>
      <c r="B24" s="38" t="s">
        <v>203</v>
      </c>
      <c r="C24" s="36"/>
      <c r="D24" s="37"/>
      <c r="E24" s="37"/>
      <c r="F24" s="37">
        <f>SUBTOTAL(4,F22:F23)</f>
        <v>463250</v>
      </c>
    </row>
    <row r="25" spans="1:6" outlineLevel="1" x14ac:dyDescent="0.3">
      <c r="A25" s="36"/>
      <c r="B25" s="38" t="s">
        <v>197</v>
      </c>
      <c r="C25" s="36"/>
      <c r="D25" s="37">
        <f>SUBTOTAL(1,D22:D23)</f>
        <v>80</v>
      </c>
      <c r="E25" s="37">
        <f>SUBTOTAL(1,E22:E23)</f>
        <v>5525</v>
      </c>
      <c r="F25" s="37"/>
    </row>
    <row r="26" spans="1:6" x14ac:dyDescent="0.3">
      <c r="A26" s="36"/>
      <c r="B26" s="38" t="s">
        <v>204</v>
      </c>
      <c r="C26" s="36"/>
      <c r="D26" s="37"/>
      <c r="E26" s="37"/>
      <c r="F26" s="37">
        <f>SUBTOTAL(4,F4:F23)</f>
        <v>1320000</v>
      </c>
    </row>
    <row r="27" spans="1:6" x14ac:dyDescent="0.3">
      <c r="A27" s="36"/>
      <c r="B27" s="38" t="s">
        <v>198</v>
      </c>
      <c r="C27" s="36"/>
      <c r="D27" s="37">
        <f>SUBTOTAL(1,D4:D23)</f>
        <v>110</v>
      </c>
      <c r="E27" s="37">
        <f>SUBTOTAL(1,E4:E23)</f>
        <v>7129.166666666667</v>
      </c>
      <c r="F27" s="37"/>
    </row>
  </sheetData>
  <sortState xmlns:xlrd2="http://schemas.microsoft.com/office/spreadsheetml/2017/richdata2" ref="A4:F23">
    <sortCondition ref="B4:B23"/>
  </sortState>
  <mergeCells count="1">
    <mergeCell ref="A1:F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F48"/>
  <sheetViews>
    <sheetView topLeftCell="A21" workbookViewId="0">
      <selection activeCell="G41" sqref="G41"/>
    </sheetView>
  </sheetViews>
  <sheetFormatPr defaultRowHeight="16.5" x14ac:dyDescent="0.3"/>
  <cols>
    <col min="1" max="1" width="15.25" bestFit="1" customWidth="1"/>
    <col min="2" max="2" width="11.875" bestFit="1" customWidth="1"/>
    <col min="3" max="6" width="10.875" bestFit="1" customWidth="1"/>
    <col min="7" max="11" width="13.625" bestFit="1" customWidth="1"/>
    <col min="12" max="13" width="15.875" bestFit="1" customWidth="1"/>
  </cols>
  <sheetData>
    <row r="1" spans="1:6" ht="20.25" x14ac:dyDescent="0.3">
      <c r="A1" s="13" t="s">
        <v>142</v>
      </c>
      <c r="B1" s="13"/>
      <c r="C1" s="13"/>
      <c r="D1" s="13"/>
      <c r="E1" s="13"/>
      <c r="F1" s="13"/>
    </row>
    <row r="3" spans="1:6" x14ac:dyDescent="0.3">
      <c r="A3" s="5" t="s">
        <v>143</v>
      </c>
      <c r="B3" s="5" t="s">
        <v>144</v>
      </c>
      <c r="C3" s="5" t="s">
        <v>145</v>
      </c>
      <c r="D3" s="5" t="s">
        <v>146</v>
      </c>
      <c r="E3" s="5" t="s">
        <v>147</v>
      </c>
      <c r="F3" s="5" t="s">
        <v>148</v>
      </c>
    </row>
    <row r="4" spans="1:6" x14ac:dyDescent="0.3">
      <c r="A4" s="5" t="s">
        <v>149</v>
      </c>
      <c r="B4" s="5">
        <v>2017</v>
      </c>
      <c r="C4" s="6">
        <v>5168600</v>
      </c>
      <c r="D4" s="6">
        <v>2199100</v>
      </c>
      <c r="E4" s="6">
        <v>3254000</v>
      </c>
      <c r="F4" s="6">
        <v>4770800</v>
      </c>
    </row>
    <row r="5" spans="1:6" x14ac:dyDescent="0.3">
      <c r="A5" s="5" t="s">
        <v>150</v>
      </c>
      <c r="B5" s="5">
        <v>2017</v>
      </c>
      <c r="C5" s="6">
        <v>2889000</v>
      </c>
      <c r="D5" s="6">
        <v>1096300</v>
      </c>
      <c r="E5" s="6">
        <v>2965100</v>
      </c>
      <c r="F5" s="6">
        <v>3605000</v>
      </c>
    </row>
    <row r="6" spans="1:6" x14ac:dyDescent="0.3">
      <c r="A6" s="5" t="s">
        <v>151</v>
      </c>
      <c r="B6" s="5">
        <v>2017</v>
      </c>
      <c r="C6" s="6">
        <v>6335700</v>
      </c>
      <c r="D6" s="6">
        <v>3306500</v>
      </c>
      <c r="E6" s="6">
        <v>3820000</v>
      </c>
      <c r="F6" s="6">
        <v>7221800</v>
      </c>
    </row>
    <row r="7" spans="1:6" x14ac:dyDescent="0.3">
      <c r="A7" s="5" t="s">
        <v>152</v>
      </c>
      <c r="B7" s="5">
        <v>2017</v>
      </c>
      <c r="C7" s="6">
        <v>5002100</v>
      </c>
      <c r="D7" s="6">
        <v>1654800</v>
      </c>
      <c r="E7" s="6">
        <v>3504500</v>
      </c>
      <c r="F7" s="6">
        <v>5521100</v>
      </c>
    </row>
    <row r="8" spans="1:6" x14ac:dyDescent="0.3">
      <c r="A8" s="5" t="s">
        <v>153</v>
      </c>
      <c r="B8" s="5">
        <v>2017</v>
      </c>
      <c r="C8" s="6">
        <v>3490900</v>
      </c>
      <c r="D8" s="6">
        <v>1199200</v>
      </c>
      <c r="E8" s="6">
        <v>3133700</v>
      </c>
      <c r="F8" s="6">
        <v>4016000</v>
      </c>
    </row>
    <row r="9" spans="1:6" x14ac:dyDescent="0.3">
      <c r="A9" s="5" t="s">
        <v>149</v>
      </c>
      <c r="B9" s="5">
        <v>2018</v>
      </c>
      <c r="C9" s="6">
        <v>4398200</v>
      </c>
      <c r="D9" s="6">
        <v>1872100</v>
      </c>
      <c r="E9" s="6">
        <v>3019500</v>
      </c>
      <c r="F9" s="6">
        <v>5141300</v>
      </c>
    </row>
    <row r="10" spans="1:6" x14ac:dyDescent="0.3">
      <c r="A10" s="5" t="s">
        <v>150</v>
      </c>
      <c r="B10" s="5">
        <v>2018</v>
      </c>
      <c r="C10" s="6">
        <v>3800700</v>
      </c>
      <c r="D10" s="6">
        <v>963000</v>
      </c>
      <c r="E10" s="6">
        <v>2762000</v>
      </c>
      <c r="F10" s="6">
        <v>4032500</v>
      </c>
    </row>
    <row r="11" spans="1:6" x14ac:dyDescent="0.3">
      <c r="A11" s="5" t="s">
        <v>151</v>
      </c>
      <c r="B11" s="5">
        <v>2018</v>
      </c>
      <c r="C11" s="6">
        <v>6384000</v>
      </c>
      <c r="D11" s="6">
        <v>3024000</v>
      </c>
      <c r="E11" s="6">
        <v>4168200</v>
      </c>
      <c r="F11" s="6">
        <v>7531400</v>
      </c>
    </row>
    <row r="12" spans="1:6" x14ac:dyDescent="0.3">
      <c r="A12" s="5" t="s">
        <v>152</v>
      </c>
      <c r="B12" s="5">
        <v>2018</v>
      </c>
      <c r="C12" s="6">
        <v>5670500</v>
      </c>
      <c r="D12" s="6">
        <v>1995800</v>
      </c>
      <c r="E12" s="6">
        <v>3761000</v>
      </c>
      <c r="F12" s="6">
        <v>4801200</v>
      </c>
    </row>
    <row r="13" spans="1:6" x14ac:dyDescent="0.3">
      <c r="A13" s="5" t="s">
        <v>153</v>
      </c>
      <c r="B13" s="5">
        <v>2018</v>
      </c>
      <c r="C13" s="6">
        <v>3259800</v>
      </c>
      <c r="D13" s="6">
        <v>1230400</v>
      </c>
      <c r="E13" s="6">
        <v>2788900</v>
      </c>
      <c r="F13" s="6">
        <v>4512500</v>
      </c>
    </row>
    <row r="14" spans="1:6" x14ac:dyDescent="0.3">
      <c r="A14" s="5" t="s">
        <v>149</v>
      </c>
      <c r="B14" s="5">
        <v>2019</v>
      </c>
      <c r="C14" s="6">
        <v>4186200</v>
      </c>
      <c r="D14" s="6">
        <v>2017500</v>
      </c>
      <c r="E14" s="6">
        <v>3376000</v>
      </c>
      <c r="F14" s="6">
        <v>5604100</v>
      </c>
    </row>
    <row r="15" spans="1:6" x14ac:dyDescent="0.3">
      <c r="A15" s="5" t="s">
        <v>150</v>
      </c>
      <c r="B15" s="5">
        <v>2019</v>
      </c>
      <c r="C15" s="6">
        <v>3288900</v>
      </c>
      <c r="D15" s="6">
        <v>1156400</v>
      </c>
      <c r="E15" s="6">
        <v>2469200</v>
      </c>
      <c r="F15" s="6">
        <v>4204100</v>
      </c>
    </row>
    <row r="16" spans="1:6" x14ac:dyDescent="0.3">
      <c r="A16" s="5" t="s">
        <v>151</v>
      </c>
      <c r="B16" s="5">
        <v>2019</v>
      </c>
      <c r="C16" s="6">
        <v>6580300</v>
      </c>
      <c r="D16" s="6">
        <v>2750400</v>
      </c>
      <c r="E16" s="6">
        <v>4592300</v>
      </c>
      <c r="F16" s="6">
        <v>6835800</v>
      </c>
    </row>
    <row r="17" spans="1:6" x14ac:dyDescent="0.3">
      <c r="A17" s="5" t="s">
        <v>152</v>
      </c>
      <c r="B17" s="5">
        <v>2019</v>
      </c>
      <c r="C17" s="6">
        <v>4661000</v>
      </c>
      <c r="D17" s="6">
        <v>1875900</v>
      </c>
      <c r="E17" s="6">
        <v>4030000</v>
      </c>
      <c r="F17" s="6">
        <v>5152600</v>
      </c>
    </row>
    <row r="18" spans="1:6" x14ac:dyDescent="0.3">
      <c r="A18" s="5" t="s">
        <v>153</v>
      </c>
      <c r="B18" s="5">
        <v>2019</v>
      </c>
      <c r="C18" s="6">
        <v>3823100</v>
      </c>
      <c r="D18" s="6">
        <v>1347500</v>
      </c>
      <c r="E18" s="6">
        <v>2672000</v>
      </c>
      <c r="F18" s="6">
        <v>3847700</v>
      </c>
    </row>
    <row r="19" spans="1:6" x14ac:dyDescent="0.3">
      <c r="A19" s="5" t="s">
        <v>149</v>
      </c>
      <c r="B19" s="5">
        <v>2020</v>
      </c>
      <c r="C19" s="6">
        <v>4035000</v>
      </c>
      <c r="D19" s="6">
        <v>2584300</v>
      </c>
      <c r="E19" s="6">
        <v>3546900</v>
      </c>
      <c r="F19" s="6">
        <v>5334100</v>
      </c>
    </row>
    <row r="20" spans="1:6" x14ac:dyDescent="0.3">
      <c r="A20" s="5" t="s">
        <v>150</v>
      </c>
      <c r="B20" s="5">
        <v>2020</v>
      </c>
      <c r="C20" s="6">
        <v>3469200</v>
      </c>
      <c r="D20" s="6">
        <v>1366900</v>
      </c>
      <c r="E20" s="6">
        <v>2811000</v>
      </c>
      <c r="F20" s="6">
        <v>4329000</v>
      </c>
    </row>
    <row r="21" spans="1:6" x14ac:dyDescent="0.3">
      <c r="A21" s="5" t="s">
        <v>151</v>
      </c>
      <c r="B21" s="5">
        <v>2020</v>
      </c>
      <c r="C21" s="6">
        <v>5806400</v>
      </c>
      <c r="D21" s="6">
        <v>3270500</v>
      </c>
      <c r="E21" s="6">
        <v>4403500</v>
      </c>
      <c r="F21" s="6">
        <v>6264800</v>
      </c>
    </row>
    <row r="22" spans="1:6" x14ac:dyDescent="0.3">
      <c r="A22" s="5" t="s">
        <v>152</v>
      </c>
      <c r="B22" s="5">
        <v>2020</v>
      </c>
      <c r="C22" s="6">
        <v>6032900</v>
      </c>
      <c r="D22" s="6">
        <v>1773200</v>
      </c>
      <c r="E22" s="6">
        <v>4263500</v>
      </c>
      <c r="F22" s="6">
        <v>6214300</v>
      </c>
    </row>
    <row r="23" spans="1:6" x14ac:dyDescent="0.3">
      <c r="A23" s="5" t="s">
        <v>153</v>
      </c>
      <c r="B23" s="5">
        <v>2020</v>
      </c>
      <c r="C23" s="6">
        <v>3011200</v>
      </c>
      <c r="D23" s="6">
        <v>1041300</v>
      </c>
      <c r="E23" s="6">
        <v>2468200</v>
      </c>
      <c r="F23" s="6">
        <v>3554200</v>
      </c>
    </row>
    <row r="24" spans="1:6" x14ac:dyDescent="0.3">
      <c r="A24" s="5" t="s">
        <v>149</v>
      </c>
      <c r="B24" s="5">
        <v>2021</v>
      </c>
      <c r="C24" s="6">
        <v>3744200</v>
      </c>
      <c r="D24" s="6">
        <v>2293100</v>
      </c>
      <c r="E24" s="6">
        <v>4168200</v>
      </c>
      <c r="F24" s="6">
        <v>6585800</v>
      </c>
    </row>
    <row r="25" spans="1:6" x14ac:dyDescent="0.3">
      <c r="A25" s="5" t="s">
        <v>150</v>
      </c>
      <c r="B25" s="5">
        <v>2021</v>
      </c>
      <c r="C25" s="6">
        <v>3231500</v>
      </c>
      <c r="D25" s="6">
        <v>1477200</v>
      </c>
      <c r="E25" s="6">
        <v>3248500</v>
      </c>
      <c r="F25" s="6">
        <v>4742800</v>
      </c>
    </row>
    <row r="26" spans="1:6" x14ac:dyDescent="0.3">
      <c r="A26" s="5" t="s">
        <v>151</v>
      </c>
      <c r="B26" s="5">
        <v>2021</v>
      </c>
      <c r="C26" s="6">
        <v>6193400</v>
      </c>
      <c r="D26" s="6">
        <v>3001100</v>
      </c>
      <c r="E26" s="6">
        <v>4200000</v>
      </c>
      <c r="F26" s="6">
        <v>6688000</v>
      </c>
    </row>
    <row r="27" spans="1:6" x14ac:dyDescent="0.3">
      <c r="A27" s="5" t="s">
        <v>152</v>
      </c>
      <c r="B27" s="5">
        <v>2021</v>
      </c>
      <c r="C27" s="6">
        <v>5359900</v>
      </c>
      <c r="D27" s="6">
        <v>1542000</v>
      </c>
      <c r="E27" s="6">
        <v>4536000</v>
      </c>
      <c r="F27" s="6">
        <v>5841000</v>
      </c>
    </row>
    <row r="28" spans="1:6" x14ac:dyDescent="0.3">
      <c r="A28" s="5" t="s">
        <v>153</v>
      </c>
      <c r="B28" s="5">
        <v>2021</v>
      </c>
      <c r="C28" s="6">
        <v>3402500</v>
      </c>
      <c r="D28" s="6">
        <v>1149000</v>
      </c>
      <c r="E28" s="6">
        <v>2861400</v>
      </c>
      <c r="F28" s="6">
        <v>4120400</v>
      </c>
    </row>
    <row r="32" spans="1:6" x14ac:dyDescent="0.3">
      <c r="B32" s="39" t="s">
        <v>206</v>
      </c>
    </row>
    <row r="33" spans="1:6" x14ac:dyDescent="0.3">
      <c r="A33" s="39" t="s">
        <v>205</v>
      </c>
      <c r="B33" t="s">
        <v>149</v>
      </c>
      <c r="C33" t="s">
        <v>150</v>
      </c>
      <c r="D33" t="s">
        <v>153</v>
      </c>
      <c r="E33" t="s">
        <v>151</v>
      </c>
      <c r="F33" t="s">
        <v>152</v>
      </c>
    </row>
    <row r="34" spans="1:6" x14ac:dyDescent="0.3">
      <c r="A34" s="40">
        <v>2017</v>
      </c>
      <c r="B34" s="41"/>
      <c r="C34" s="41"/>
      <c r="D34" s="41"/>
      <c r="E34" s="41"/>
      <c r="F34" s="41"/>
    </row>
    <row r="35" spans="1:6" x14ac:dyDescent="0.3">
      <c r="A35" s="42" t="s">
        <v>208</v>
      </c>
      <c r="B35" s="41">
        <v>5168600</v>
      </c>
      <c r="C35" s="41">
        <v>2889000</v>
      </c>
      <c r="D35" s="41">
        <v>3490900</v>
      </c>
      <c r="E35" s="41">
        <v>6335700</v>
      </c>
      <c r="F35" s="41">
        <v>5002100</v>
      </c>
    </row>
    <row r="36" spans="1:6" x14ac:dyDescent="0.3">
      <c r="A36" s="42" t="s">
        <v>207</v>
      </c>
      <c r="B36" s="41">
        <v>3254000</v>
      </c>
      <c r="C36" s="41">
        <v>2965100</v>
      </c>
      <c r="D36" s="41">
        <v>3133700</v>
      </c>
      <c r="E36" s="41">
        <v>3820000</v>
      </c>
      <c r="F36" s="41">
        <v>3504500</v>
      </c>
    </row>
    <row r="37" spans="1:6" x14ac:dyDescent="0.3">
      <c r="A37" s="40">
        <v>2018</v>
      </c>
      <c r="B37" s="41"/>
      <c r="C37" s="41"/>
      <c r="D37" s="41"/>
      <c r="E37" s="41"/>
      <c r="F37" s="41"/>
    </row>
    <row r="38" spans="1:6" x14ac:dyDescent="0.3">
      <c r="A38" s="42" t="s">
        <v>208</v>
      </c>
      <c r="B38" s="41">
        <v>4398200</v>
      </c>
      <c r="C38" s="41">
        <v>3800700</v>
      </c>
      <c r="D38" s="41">
        <v>3259800</v>
      </c>
      <c r="E38" s="41">
        <v>6384000</v>
      </c>
      <c r="F38" s="41">
        <v>5670500</v>
      </c>
    </row>
    <row r="39" spans="1:6" x14ac:dyDescent="0.3">
      <c r="A39" s="42" t="s">
        <v>207</v>
      </c>
      <c r="B39" s="41">
        <v>3019500</v>
      </c>
      <c r="C39" s="41">
        <v>2762000</v>
      </c>
      <c r="D39" s="41">
        <v>2788900</v>
      </c>
      <c r="E39" s="41">
        <v>4168200</v>
      </c>
      <c r="F39" s="41">
        <v>3761000</v>
      </c>
    </row>
    <row r="40" spans="1:6" x14ac:dyDescent="0.3">
      <c r="A40" s="40">
        <v>2019</v>
      </c>
      <c r="B40" s="41"/>
      <c r="C40" s="41"/>
      <c r="D40" s="41"/>
      <c r="E40" s="41"/>
      <c r="F40" s="41"/>
    </row>
    <row r="41" spans="1:6" x14ac:dyDescent="0.3">
      <c r="A41" s="42" t="s">
        <v>208</v>
      </c>
      <c r="B41" s="41">
        <v>4186200</v>
      </c>
      <c r="C41" s="41">
        <v>3288900</v>
      </c>
      <c r="D41" s="41">
        <v>3823100</v>
      </c>
      <c r="E41" s="41">
        <v>6580300</v>
      </c>
      <c r="F41" s="41">
        <v>4661000</v>
      </c>
    </row>
    <row r="42" spans="1:6" x14ac:dyDescent="0.3">
      <c r="A42" s="42" t="s">
        <v>207</v>
      </c>
      <c r="B42" s="41">
        <v>3376000</v>
      </c>
      <c r="C42" s="41">
        <v>2469200</v>
      </c>
      <c r="D42" s="41">
        <v>2672000</v>
      </c>
      <c r="E42" s="41">
        <v>4592300</v>
      </c>
      <c r="F42" s="41">
        <v>4030000</v>
      </c>
    </row>
    <row r="43" spans="1:6" x14ac:dyDescent="0.3">
      <c r="A43" s="40">
        <v>2020</v>
      </c>
      <c r="B43" s="41"/>
      <c r="C43" s="41"/>
      <c r="D43" s="41"/>
      <c r="E43" s="41"/>
      <c r="F43" s="41"/>
    </row>
    <row r="44" spans="1:6" x14ac:dyDescent="0.3">
      <c r="A44" s="42" t="s">
        <v>208</v>
      </c>
      <c r="B44" s="41">
        <v>4035000</v>
      </c>
      <c r="C44" s="41">
        <v>3469200</v>
      </c>
      <c r="D44" s="41">
        <v>3011200</v>
      </c>
      <c r="E44" s="41">
        <v>5806400</v>
      </c>
      <c r="F44" s="41">
        <v>6032900</v>
      </c>
    </row>
    <row r="45" spans="1:6" x14ac:dyDescent="0.3">
      <c r="A45" s="42" t="s">
        <v>207</v>
      </c>
      <c r="B45" s="41">
        <v>3546900</v>
      </c>
      <c r="C45" s="41">
        <v>2811000</v>
      </c>
      <c r="D45" s="41">
        <v>2468200</v>
      </c>
      <c r="E45" s="41">
        <v>4403500</v>
      </c>
      <c r="F45" s="41">
        <v>4263500</v>
      </c>
    </row>
    <row r="46" spans="1:6" x14ac:dyDescent="0.3">
      <c r="A46" s="40">
        <v>2021</v>
      </c>
      <c r="B46" s="41"/>
      <c r="C46" s="41"/>
      <c r="D46" s="41"/>
      <c r="E46" s="41"/>
      <c r="F46" s="41"/>
    </row>
    <row r="47" spans="1:6" x14ac:dyDescent="0.3">
      <c r="A47" s="42" t="s">
        <v>208</v>
      </c>
      <c r="B47" s="41">
        <v>3744200</v>
      </c>
      <c r="C47" s="41">
        <v>3231500</v>
      </c>
      <c r="D47" s="41">
        <v>3402500</v>
      </c>
      <c r="E47" s="41">
        <v>6193400</v>
      </c>
      <c r="F47" s="41">
        <v>5359900</v>
      </c>
    </row>
    <row r="48" spans="1:6" x14ac:dyDescent="0.3">
      <c r="A48" s="42" t="s">
        <v>207</v>
      </c>
      <c r="B48" s="41">
        <v>4168200</v>
      </c>
      <c r="C48" s="41">
        <v>3248500</v>
      </c>
      <c r="D48" s="41">
        <v>2861400</v>
      </c>
      <c r="E48" s="41">
        <v>4200000</v>
      </c>
      <c r="F48" s="41">
        <v>4536000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E11"/>
  <sheetViews>
    <sheetView workbookViewId="0">
      <selection activeCell="H13" sqref="H13"/>
    </sheetView>
  </sheetViews>
  <sheetFormatPr defaultRowHeight="16.5" x14ac:dyDescent="0.3"/>
  <cols>
    <col min="3" max="3" width="9.875" bestFit="1" customWidth="1"/>
    <col min="4" max="4" width="9.125" bestFit="1" customWidth="1"/>
    <col min="5" max="5" width="9.875" bestFit="1" customWidth="1"/>
  </cols>
  <sheetData>
    <row r="1" spans="1:5" ht="20.25" x14ac:dyDescent="0.3">
      <c r="A1" s="13" t="s">
        <v>154</v>
      </c>
      <c r="B1" s="13"/>
      <c r="C1" s="13"/>
      <c r="D1" s="13"/>
      <c r="E1" s="13"/>
    </row>
    <row r="3" spans="1:5" x14ac:dyDescent="0.3">
      <c r="A3" s="5" t="s">
        <v>155</v>
      </c>
      <c r="B3" s="5" t="s">
        <v>156</v>
      </c>
      <c r="C3" s="5" t="s">
        <v>157</v>
      </c>
      <c r="D3" s="5" t="s">
        <v>158</v>
      </c>
      <c r="E3" s="5" t="s">
        <v>159</v>
      </c>
    </row>
    <row r="4" spans="1:5" x14ac:dyDescent="0.3">
      <c r="A4" s="5" t="s">
        <v>160</v>
      </c>
      <c r="B4" s="5">
        <v>251</v>
      </c>
      <c r="C4" s="43">
        <v>35980</v>
      </c>
      <c r="D4" s="43">
        <v>3598</v>
      </c>
      <c r="E4" s="43">
        <f>C4+D4</f>
        <v>39578</v>
      </c>
    </row>
    <row r="5" spans="1:5" x14ac:dyDescent="0.3">
      <c r="A5" s="5" t="s">
        <v>161</v>
      </c>
      <c r="B5" s="5">
        <v>487</v>
      </c>
      <c r="C5" s="43">
        <v>103980</v>
      </c>
      <c r="D5" s="43">
        <v>10398</v>
      </c>
      <c r="E5" s="43">
        <f t="shared" ref="E5:E11" si="0">C5+D5</f>
        <v>114378</v>
      </c>
    </row>
    <row r="6" spans="1:5" x14ac:dyDescent="0.3">
      <c r="A6" s="5" t="s">
        <v>162</v>
      </c>
      <c r="B6" s="5">
        <v>335</v>
      </c>
      <c r="C6" s="43">
        <v>54610</v>
      </c>
      <c r="D6" s="43">
        <v>5461</v>
      </c>
      <c r="E6" s="43">
        <f t="shared" si="0"/>
        <v>60071</v>
      </c>
    </row>
    <row r="7" spans="1:5" x14ac:dyDescent="0.3">
      <c r="A7" s="5" t="s">
        <v>163</v>
      </c>
      <c r="B7" s="5">
        <v>192</v>
      </c>
      <c r="C7" s="43">
        <v>18410</v>
      </c>
      <c r="D7" s="43">
        <v>1841</v>
      </c>
      <c r="E7" s="43">
        <f t="shared" si="0"/>
        <v>20251</v>
      </c>
    </row>
    <row r="8" spans="1:5" x14ac:dyDescent="0.3">
      <c r="A8" s="5" t="s">
        <v>164</v>
      </c>
      <c r="B8" s="5">
        <v>576</v>
      </c>
      <c r="C8" s="43">
        <v>133110</v>
      </c>
      <c r="D8" s="43">
        <v>13311</v>
      </c>
      <c r="E8" s="43">
        <f t="shared" si="0"/>
        <v>146421</v>
      </c>
    </row>
    <row r="9" spans="1:5" x14ac:dyDescent="0.3">
      <c r="A9" s="5" t="s">
        <v>165</v>
      </c>
      <c r="B9" s="5">
        <v>209</v>
      </c>
      <c r="C9" s="43">
        <v>26660</v>
      </c>
      <c r="D9" s="43">
        <v>2666</v>
      </c>
      <c r="E9" s="43">
        <f t="shared" si="0"/>
        <v>29326</v>
      </c>
    </row>
    <row r="10" spans="1:5" x14ac:dyDescent="0.3">
      <c r="A10" s="5" t="s">
        <v>166</v>
      </c>
      <c r="B10" s="5">
        <v>388</v>
      </c>
      <c r="C10" s="43">
        <v>66370</v>
      </c>
      <c r="D10" s="43">
        <v>6637</v>
      </c>
      <c r="E10" s="43">
        <f t="shared" si="0"/>
        <v>73007</v>
      </c>
    </row>
    <row r="11" spans="1:5" x14ac:dyDescent="0.3">
      <c r="A11" s="5" t="s">
        <v>167</v>
      </c>
      <c r="B11" s="5">
        <v>415</v>
      </c>
      <c r="C11" s="43">
        <v>80420</v>
      </c>
      <c r="D11" s="43">
        <v>8042</v>
      </c>
      <c r="E11" s="43">
        <f t="shared" si="0"/>
        <v>88462</v>
      </c>
    </row>
  </sheetData>
  <mergeCells count="1">
    <mergeCell ref="A1:E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통화">
                <anchor moveWithCells="1" sizeWithCells="1">
                  <from>
                    <xdr:col>6</xdr:col>
                    <xdr:colOff>0</xdr:colOff>
                    <xdr:row>5</xdr:row>
                    <xdr:rowOff>0</xdr:rowOff>
                  </from>
                  <to>
                    <xdr:col>8</xdr:col>
                    <xdr:colOff>0</xdr:colOff>
                    <xdr:row>7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33E81E-CA5A-43A1-8C4F-DDE3FAE6272B}">
  <dimension ref="A1:E9"/>
  <sheetViews>
    <sheetView workbookViewId="0">
      <selection activeCell="M16" sqref="M16"/>
    </sheetView>
  </sheetViews>
  <sheetFormatPr defaultRowHeight="16.5" x14ac:dyDescent="0.3"/>
  <cols>
    <col min="2" max="5" width="10.625" customWidth="1"/>
  </cols>
  <sheetData>
    <row r="1" spans="1:5" ht="20.25" x14ac:dyDescent="0.3">
      <c r="A1" s="13" t="s">
        <v>168</v>
      </c>
      <c r="B1" s="13"/>
      <c r="C1" s="13"/>
      <c r="D1" s="13"/>
      <c r="E1" s="13"/>
    </row>
    <row r="3" spans="1:5" x14ac:dyDescent="0.3">
      <c r="A3" s="5" t="s">
        <v>143</v>
      </c>
      <c r="B3" s="5" t="s">
        <v>169</v>
      </c>
      <c r="C3" s="5" t="s">
        <v>170</v>
      </c>
      <c r="D3" s="5" t="s">
        <v>171</v>
      </c>
      <c r="E3" s="5" t="s">
        <v>172</v>
      </c>
    </row>
    <row r="4" spans="1:5" x14ac:dyDescent="0.3">
      <c r="A4" s="5" t="s">
        <v>150</v>
      </c>
      <c r="B4" s="12">
        <v>2850000</v>
      </c>
      <c r="C4" s="12">
        <v>3756800</v>
      </c>
      <c r="D4" s="12">
        <v>3845780</v>
      </c>
      <c r="E4" s="12">
        <v>3545800</v>
      </c>
    </row>
    <row r="5" spans="1:5" x14ac:dyDescent="0.3">
      <c r="A5" s="5" t="s">
        <v>152</v>
      </c>
      <c r="B5" s="12">
        <v>3654500</v>
      </c>
      <c r="C5" s="12">
        <v>2880570</v>
      </c>
      <c r="D5" s="12">
        <v>4581250</v>
      </c>
      <c r="E5" s="12">
        <v>2812540</v>
      </c>
    </row>
    <row r="6" spans="1:5" x14ac:dyDescent="0.3">
      <c r="A6" s="5" t="s">
        <v>153</v>
      </c>
      <c r="B6" s="12">
        <v>3108400</v>
      </c>
      <c r="C6" s="12">
        <v>3945000</v>
      </c>
      <c r="D6" s="12">
        <v>4215700</v>
      </c>
      <c r="E6" s="12">
        <v>4063100</v>
      </c>
    </row>
    <row r="7" spans="1:5" x14ac:dyDescent="0.3">
      <c r="A7" s="5" t="s">
        <v>149</v>
      </c>
      <c r="B7" s="12">
        <v>3422300</v>
      </c>
      <c r="C7" s="12">
        <v>4508160</v>
      </c>
      <c r="D7" s="12">
        <v>4614936</v>
      </c>
      <c r="E7" s="12">
        <v>4133000</v>
      </c>
    </row>
    <row r="8" spans="1:5" x14ac:dyDescent="0.3">
      <c r="A8" s="5" t="s">
        <v>151</v>
      </c>
      <c r="B8" s="12">
        <v>3289000</v>
      </c>
      <c r="C8" s="12">
        <v>2592500</v>
      </c>
      <c r="D8" s="12">
        <v>4123100</v>
      </c>
      <c r="E8" s="12">
        <v>3531200</v>
      </c>
    </row>
    <row r="9" spans="1:5" x14ac:dyDescent="0.3">
      <c r="A9" s="5" t="s">
        <v>173</v>
      </c>
      <c r="B9" s="12">
        <v>3488400</v>
      </c>
      <c r="C9" s="12">
        <v>4598300</v>
      </c>
      <c r="D9" s="12">
        <v>4307200</v>
      </c>
      <c r="E9" s="12">
        <v>3707200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1</vt:i4>
      </vt:variant>
    </vt:vector>
  </HeadingPairs>
  <TitlesOfParts>
    <vt:vector size="9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합계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김재원(공공인재빅데이터융합학)</cp:lastModifiedBy>
  <dcterms:created xsi:type="dcterms:W3CDTF">2023-04-27T08:01:32Z</dcterms:created>
  <dcterms:modified xsi:type="dcterms:W3CDTF">2025-06-03T10:43:19Z</dcterms:modified>
</cp:coreProperties>
</file>