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2023 ITQ OA Master\ITQ엑셀_실습예제\모의\"/>
    </mc:Choice>
  </mc:AlternateContent>
  <xr:revisionPtr revIDLastSave="0" documentId="13_ncr:1_{436A585B-294B-4AF0-AC03-7328B29AFF8E}" xr6:coauthVersionLast="47" xr6:coauthVersionMax="47" xr10:uidLastSave="{00000000-0000-0000-0000-000000000000}"/>
  <bookViews>
    <workbookView xWindow="-120" yWindow="-120" windowWidth="20730" windowHeight="11160" xr2:uid="{2144648D-B886-4F0E-9A64-3FAAD30BB8FA}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예매수량">제1작업!$H$5:$H$12</definedName>
  </definedNames>
  <calcPr calcId="191029"/>
  <pivotCaches>
    <pivotCache cacheId="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J14" i="1"/>
  <c r="J13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<sst xmlns="http://schemas.openxmlformats.org/spreadsheetml/2006/main" count="132" uniqueCount="50">
  <si>
    <t>관리번호</t>
    <phoneticPr fontId="2" type="noConversion"/>
  </si>
  <si>
    <t>공연명</t>
    <phoneticPr fontId="2" type="noConversion"/>
  </si>
  <si>
    <t>공연장</t>
  </si>
  <si>
    <t>공연장</t>
    <phoneticPr fontId="2" type="noConversion"/>
  </si>
  <si>
    <t>관람등급</t>
    <phoneticPr fontId="2" type="noConversion"/>
  </si>
  <si>
    <t>공연일</t>
  </si>
  <si>
    <t>공연일</t>
    <phoneticPr fontId="2" type="noConversion"/>
  </si>
  <si>
    <t>관람료
(단위:원)</t>
    <phoneticPr fontId="2" type="noConversion"/>
  </si>
  <si>
    <t>예매수량</t>
    <phoneticPr fontId="2" type="noConversion"/>
  </si>
  <si>
    <t>관람가능
좌석수</t>
    <phoneticPr fontId="2" type="noConversion"/>
  </si>
  <si>
    <t>예매순위</t>
    <phoneticPr fontId="2" type="noConversion"/>
  </si>
  <si>
    <t>BPM-02</t>
    <phoneticPr fontId="2" type="noConversion"/>
  </si>
  <si>
    <t>JSM-03</t>
    <phoneticPr fontId="2" type="noConversion"/>
  </si>
  <si>
    <t>HJM-02</t>
    <phoneticPr fontId="2" type="noConversion"/>
  </si>
  <si>
    <t>LOM-03</t>
    <phoneticPr fontId="2" type="noConversion"/>
  </si>
  <si>
    <t>CHM-01</t>
    <phoneticPr fontId="2" type="noConversion"/>
  </si>
  <si>
    <t>AFM-03</t>
    <phoneticPr fontId="2" type="noConversion"/>
  </si>
  <si>
    <t>SGM-02</t>
    <phoneticPr fontId="2" type="noConversion"/>
  </si>
  <si>
    <t>GGM-02</t>
    <phoneticPr fontId="2" type="noConversion"/>
  </si>
  <si>
    <t>세친구</t>
    <phoneticPr fontId="2" type="noConversion"/>
  </si>
  <si>
    <t>아레나극장</t>
  </si>
  <si>
    <t>아레나극장</t>
    <phoneticPr fontId="2" type="noConversion"/>
  </si>
  <si>
    <t>캠핑 가는 날</t>
    <phoneticPr fontId="2" type="noConversion"/>
  </si>
  <si>
    <t>히스톨 보이즈</t>
    <phoneticPr fontId="2" type="noConversion"/>
  </si>
  <si>
    <t>꽃씨를 심는 우체부</t>
    <phoneticPr fontId="2" type="noConversion"/>
  </si>
  <si>
    <t>이야기 기계</t>
    <phoneticPr fontId="2" type="noConversion"/>
  </si>
  <si>
    <t>그림자가 사는 마을</t>
    <phoneticPr fontId="2" type="noConversion"/>
  </si>
  <si>
    <t>황금 물고기</t>
    <phoneticPr fontId="2" type="noConversion"/>
  </si>
  <si>
    <t>그리스</t>
    <phoneticPr fontId="2" type="noConversion"/>
  </si>
  <si>
    <t>동산아트센터</t>
  </si>
  <si>
    <t>동산아트센터</t>
    <phoneticPr fontId="2" type="noConversion"/>
  </si>
  <si>
    <t>블랙아트센터</t>
  </si>
  <si>
    <t>블랙아트센터</t>
    <phoneticPr fontId="2" type="noConversion"/>
  </si>
  <si>
    <t>7세 이상</t>
    <phoneticPr fontId="2" type="noConversion"/>
  </si>
  <si>
    <t>9세 이상</t>
    <phoneticPr fontId="2" type="noConversion"/>
  </si>
  <si>
    <t>15세 이상</t>
    <phoneticPr fontId="2" type="noConversion"/>
  </si>
  <si>
    <t>19세 이상</t>
    <phoneticPr fontId="2" type="noConversion"/>
  </si>
  <si>
    <t>3세 이상</t>
    <phoneticPr fontId="2" type="noConversion"/>
  </si>
  <si>
    <t>예매수량이 평균 이상인 공연 개수</t>
    <phoneticPr fontId="2" type="noConversion"/>
  </si>
  <si>
    <t>아레나극장의 관람료(단위:원) 평균</t>
    <phoneticPr fontId="2" type="noConversion"/>
  </si>
  <si>
    <t>최저 관람료(단위:원)</t>
    <phoneticPr fontId="2" type="noConversion"/>
  </si>
  <si>
    <t>*G*</t>
    <phoneticPr fontId="2" type="noConversion"/>
  </si>
  <si>
    <t>&gt;=1000</t>
    <phoneticPr fontId="2" type="noConversion"/>
  </si>
  <si>
    <t>총합계</t>
  </si>
  <si>
    <t>4월</t>
  </si>
  <si>
    <t>5월</t>
  </si>
  <si>
    <t>6월</t>
  </si>
  <si>
    <t>개수 : 공연명</t>
  </si>
  <si>
    <t>평균 : 관람료(단위:원)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</si>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</sst>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&quot;매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1" fontId="3" fillId="0" borderId="1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41" fontId="3" fillId="0" borderId="7" xfId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41" fontId="3" fillId="0" borderId="3" xfId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20" xfId="1" applyNumberFormat="1" applyFont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41" fontId="3" fillId="0" borderId="24" xfId="1" applyFont="1" applyBorder="1" applyAlignment="1">
      <alignment horizontal="right" vertical="center"/>
    </xf>
    <xf numFmtId="176" fontId="3" fillId="0" borderId="25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25"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&quot;매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2"/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r>
              <a:rPr lang="ko-KR" altLang="en-US" sz="2400">
                <a:latin typeface="돋움" panose="020B0600000101010101" pitchFamily="50" charset="-127"/>
                <a:ea typeface="돋움" panose="020B0600000101010101" pitchFamily="50" charset="-127"/>
              </a:rPr>
              <a:t>아레나극장 및 동산아트센터 예매 현황</a:t>
            </a:r>
            <a:endParaRPr lang="ko-KR" sz="2400">
              <a:latin typeface="돋움" panose="020B0600000101010101" pitchFamily="50" charset="-127"/>
              <a:ea typeface="돋움" panose="020B0600000101010101" pitchFamily="50" charset="-127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2"/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예매수량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9-4394-A6F7-D27BFC559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(제1작업!$C$5,제1작업!$C$6,제1작업!$C$7,제1작업!$C$9,제1작업!$C$10,제1작업!$C$11)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(제1작업!$H$5,제1작업!$H$6,제1작업!$H$7,제1작업!$H$9,제1작업!$H$10,제1작업!$H$11)</c:f>
              <c:numCache>
                <c:formatCode>#"매"</c:formatCode>
                <c:ptCount val="6"/>
                <c:pt idx="0">
                  <c:v>667</c:v>
                </c:pt>
                <c:pt idx="1">
                  <c:v>1954</c:v>
                </c:pt>
                <c:pt idx="2">
                  <c:v>705</c:v>
                </c:pt>
                <c:pt idx="3">
                  <c:v>598</c:v>
                </c:pt>
                <c:pt idx="4">
                  <c:v>521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9-4394-A6F7-D27BFC55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777631"/>
        <c:axId val="20772351"/>
      </c:barChart>
      <c:lineChart>
        <c:grouping val="standard"/>
        <c:varyColors val="0"/>
        <c:ser>
          <c:idx val="0"/>
          <c:order val="0"/>
          <c:tx>
            <c:v>관람료(단위:원)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(제1작업!$C$5,제1작업!$C$6,제1작업!$C$7,제1작업!$C$9,제1작업!$C$10,제1작업!$C$11)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(제1작업!$G$5,제1작업!$G$6,제1작업!$G$7,제1작업!$G$9,제1작업!$G$10,제1작업!$G$11)</c:f>
              <c:numCache>
                <c:formatCode>_(* #,##0_);_(* \(#,##0\);_(* "-"_);_(@_)</c:formatCode>
                <c:ptCount val="6"/>
                <c:pt idx="0">
                  <c:v>30000</c:v>
                </c:pt>
                <c:pt idx="1">
                  <c:v>70000</c:v>
                </c:pt>
                <c:pt idx="2">
                  <c:v>60000</c:v>
                </c:pt>
                <c:pt idx="3">
                  <c:v>30000</c:v>
                </c:pt>
                <c:pt idx="4">
                  <c:v>66000</c:v>
                </c:pt>
                <c:pt idx="5">
                  <c:v>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9-4394-A6F7-D27BFC55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728655"/>
        <c:axId val="2063726735"/>
      </c:lineChart>
      <c:catAx>
        <c:axId val="2077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772351"/>
        <c:crosses val="autoZero"/>
        <c:auto val="1"/>
        <c:lblAlgn val="ctr"/>
        <c:lblOffset val="100"/>
        <c:noMultiLvlLbl val="0"/>
      </c:catAx>
      <c:valAx>
        <c:axId val="20772351"/>
        <c:scaling>
          <c:orientation val="minMax"/>
          <c:max val="21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&quot;매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777631"/>
        <c:crosses val="autoZero"/>
        <c:crossBetween val="between"/>
        <c:majorUnit val="300"/>
      </c:valAx>
      <c:valAx>
        <c:axId val="2063726735"/>
        <c:scaling>
          <c:orientation val="minMax"/>
          <c:max val="1050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63728655"/>
        <c:crosses val="max"/>
        <c:crossBetween val="between"/>
        <c:majorUnit val="15000"/>
      </c:valAx>
      <c:catAx>
        <c:axId val="2063728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3726735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B0E785-9A91-4E6F-AD99-3C8BD8B4A60B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76200</xdr:rowOff>
    </xdr:from>
    <xdr:to>
      <xdr:col>6</xdr:col>
      <xdr:colOff>676275</xdr:colOff>
      <xdr:row>2</xdr:row>
      <xdr:rowOff>171450</xdr:rowOff>
    </xdr:to>
    <xdr:sp macro="" textlink="">
      <xdr:nvSpPr>
        <xdr:cNvPr id="2" name="순서도: 저장 데이터 1">
          <a:extLst>
            <a:ext uri="{FF2B5EF4-FFF2-40B4-BE49-F238E27FC236}">
              <a16:creationId xmlns:a16="http://schemas.microsoft.com/office/drawing/2014/main" id="{C01F90BD-FF59-8178-987B-77621A6F47D4}"/>
            </a:ext>
          </a:extLst>
        </xdr:cNvPr>
        <xdr:cNvSpPr/>
      </xdr:nvSpPr>
      <xdr:spPr>
        <a:xfrm>
          <a:off x="142875" y="76200"/>
          <a:ext cx="5381625" cy="552450"/>
        </a:xfrm>
        <a:prstGeom prst="flowChartOnlineStorage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연극 예매 현황</a:t>
          </a:r>
          <a:endParaRPr lang="en-US" altLang="ko-KR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7</xdr:col>
      <xdr:colOff>28575</xdr:colOff>
      <xdr:row>0</xdr:row>
      <xdr:rowOff>114300</xdr:rowOff>
    </xdr:from>
    <xdr:to>
      <xdr:col>10</xdr:col>
      <xdr:colOff>19050</xdr:colOff>
      <xdr:row>2</xdr:row>
      <xdr:rowOff>219075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A1DCAF5-84D7-31A5-C8C3-E51E85AD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14300"/>
          <a:ext cx="240982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C5A38A2-5062-F72E-34CA-82BCD0A3EB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0.35871</cdr:x>
      <cdr:y>0.16368</cdr:y>
    </cdr:from>
    <cdr:to>
      <cdr:x>0.5183</cdr:x>
      <cdr:y>0.25785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2AFCB79B-B71C-EE47-38ED-E904093D9668}"/>
            </a:ext>
          </a:extLst>
        </cdr:cNvPr>
        <cdr:cNvSpPr/>
      </cdr:nvSpPr>
      <cdr:spPr>
        <a:xfrm xmlns:a="http://schemas.openxmlformats.org/drawingml/2006/main">
          <a:off x="3333751" y="993321"/>
          <a:ext cx="1483178" cy="571500"/>
        </a:xfrm>
        <a:prstGeom xmlns:a="http://schemas.openxmlformats.org/drawingml/2006/main" prst="wedgeRoundRectCallout">
          <a:avLst>
            <a:gd name="adj1" fmla="val -70200"/>
            <a:gd name="adj2" fmla="val -42045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sz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예매</a:t>
          </a:r>
          <a:endParaRPr lang="ko-KR" sz="12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93.035125462964" createdVersion="8" refreshedVersion="8" minRefreshableVersion="3" recordCount="8" xr:uid="{FB266240-599A-4D38-BCC9-282F40AC1F01}">
  <cacheSource type="worksheet">
    <worksheetSource ref="B4:J12" sheet="제1작업"/>
  </cacheSource>
  <cacheFields count="10">
    <cacheField name="관리번호" numFmtId="0">
      <sharedItems/>
    </cacheField>
    <cacheField name="공연명" numFmtId="0">
      <sharedItems/>
    </cacheField>
    <cacheField name="공연장" numFmtId="0">
      <sharedItems count="3">
        <s v="아레나극장"/>
        <s v="동산아트센터"/>
        <s v="블랙아트센터"/>
      </sharedItems>
    </cacheField>
    <cacheField name="관람등급" numFmtId="0">
      <sharedItems/>
    </cacheField>
    <cacheField name="공연일" numFmtId="14">
      <sharedItems containsSemiMixedTypes="0" containsNonDate="0" containsDate="1" containsString="0" minDate="2022-04-18T00:00:00" maxDate="2022-06-28T00:00:00" count="8">
        <d v="2022-05-10T00:00:00"/>
        <d v="2022-05-05T00:00:00"/>
        <d v="2022-06-08T00:00:00"/>
        <d v="2022-04-18T00:00:00"/>
        <d v="2022-04-26T00:00:00"/>
        <d v="2022-05-06T00:00:00"/>
        <d v="2022-04-30T00:00:00"/>
        <d v="2022-06-27T00:00:00"/>
      </sharedItems>
      <fieldGroup par="9"/>
    </cacheField>
    <cacheField name="관람료_x000a_(단위:원)" numFmtId="41">
      <sharedItems containsSemiMixedTypes="0" containsString="0" containsNumber="1" containsInteger="1" minValue="30000" maxValue="90000"/>
    </cacheField>
    <cacheField name="예매수량" numFmtId="176">
      <sharedItems containsSemiMixedTypes="0" containsString="0" containsNumber="1" containsInteger="1" minValue="521" maxValue="2752"/>
    </cacheField>
    <cacheField name="관람가능_x000a_좌석수" numFmtId="0">
      <sharedItems containsSemiMixedTypes="0" containsString="0" containsNumber="1" containsInteger="1" minValue="1000" maxValue="3000"/>
    </cacheField>
    <cacheField name="예매순위" numFmtId="0">
      <sharedItems containsMixedTypes="1" containsNumber="1" containsInteger="1" minValue="1" maxValue="3"/>
    </cacheField>
    <cacheField name="개월(공연일)" numFmtId="0" databaseField="0">
      <fieldGroup base="4">
        <rangePr groupBy="months" startDate="2022-04-18T00:00:00" endDate="2022-06-28T00:00:00"/>
        <groupItems count="14">
          <s v="&lt;2022-04-18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2-06-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PM-02"/>
    <s v="세친구"/>
    <x v="0"/>
    <s v="7세 이상"/>
    <x v="0"/>
    <n v="30000"/>
    <n v="667"/>
    <n v="2000"/>
    <s v=""/>
  </r>
  <r>
    <s v="JSM-03"/>
    <s v="캠핑 가는 날"/>
    <x v="1"/>
    <s v="9세 이상"/>
    <x v="1"/>
    <n v="70000"/>
    <n v="1954"/>
    <n v="3000"/>
    <n v="2"/>
  </r>
  <r>
    <s v="HJM-02"/>
    <s v="히스톨 보이즈"/>
    <x v="0"/>
    <s v="15세 이상"/>
    <x v="2"/>
    <n v="60000"/>
    <n v="705"/>
    <n v="2000"/>
    <s v=""/>
  </r>
  <r>
    <s v="LOM-03"/>
    <s v="꽃씨를 심는 우체부"/>
    <x v="2"/>
    <s v="19세 이상"/>
    <x v="3"/>
    <n v="80000"/>
    <n v="2752"/>
    <n v="3000"/>
    <n v="1"/>
  </r>
  <r>
    <s v="CHM-01"/>
    <s v="이야기 기계"/>
    <x v="1"/>
    <s v="3세 이상"/>
    <x v="4"/>
    <n v="30000"/>
    <n v="598"/>
    <n v="1000"/>
    <s v=""/>
  </r>
  <r>
    <s v="AFM-03"/>
    <s v="그림자가 사는 마을"/>
    <x v="1"/>
    <s v="9세 이상"/>
    <x v="5"/>
    <n v="66000"/>
    <n v="521"/>
    <n v="3000"/>
    <s v=""/>
  </r>
  <r>
    <s v="SGM-02"/>
    <s v="황금 물고기"/>
    <x v="0"/>
    <s v="15세 이상"/>
    <x v="6"/>
    <n v="90000"/>
    <n v="800"/>
    <n v="2000"/>
    <s v=""/>
  </r>
  <r>
    <s v="GGM-02"/>
    <s v="그리스"/>
    <x v="2"/>
    <s v="19세 이상"/>
    <x v="7"/>
    <n v="50000"/>
    <n v="1719"/>
    <n v="200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841620-4E70-4F75-8765-FAEB347E4820}" name="피벗 테이블1" cacheId="7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공연일" colHeaderCaption="공연장">
  <location ref="B2:H8" firstHeaderRow="1" firstDataRow="3" firstDataCol="1"/>
  <pivotFields count="10">
    <pivotField showAll="0"/>
    <pivotField dataField="1" showAll="0"/>
    <pivotField axis="axisCol" showAll="0" sortType="descending">
      <items count="4">
        <item x="0"/>
        <item x="2"/>
        <item x="1"/>
        <item t="default"/>
      </items>
    </pivotField>
    <pivotField showAll="0"/>
    <pivotField numFmtId="14" showAll="0">
      <items count="9">
        <item x="3"/>
        <item x="4"/>
        <item x="6"/>
        <item x="1"/>
        <item x="5"/>
        <item x="0"/>
        <item x="2"/>
        <item x="7"/>
        <item t="default"/>
      </items>
    </pivotField>
    <pivotField dataField="1" numFmtId="41" showAll="0"/>
    <pivotField numFmtId="176"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9"/>
  </rowFields>
  <rowItems count="4">
    <i>
      <x v="4"/>
    </i>
    <i>
      <x v="5"/>
    </i>
    <i>
      <x v="6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공연명" fld="1" subtotal="count" baseField="0" baseItem="0"/>
    <dataField name="평균 : 관람료(단위:원)" fld="5" subtotal="average" baseField="0" baseItem="0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type="origin" dataOnly="0" labelOnly="1" outline="0" fieldPosition="0"/>
    </format>
    <format dxfId="10">
      <pivotArea field="2" type="button" dataOnly="0" labelOnly="1" outline="0" axis="axisCol" fieldPosition="0"/>
    </format>
    <format dxfId="9">
      <pivotArea field="-2" type="button" dataOnly="0" labelOnly="1" outline="0" axis="axisCol" fieldPosition="1"/>
    </format>
    <format dxfId="8">
      <pivotArea type="topRight" dataOnly="0" labelOnly="1" outline="0" fieldPosition="0"/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2" count="0"/>
        </references>
      </pivotArea>
    </format>
    <format dxfId="5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729120-3017-47A4-9CA1-06CC79018ED8}" name="표1" displayName="표1" ref="B18:H22" totalsRowShown="0" headerRowDxfId="14" headerRowBorderDxfId="23" tableBorderDxfId="24" totalsRowBorderDxfId="22">
  <autoFilter ref="B18:H22" xr:uid="{55729120-3017-47A4-9CA1-06CC79018ED8}"/>
  <tableColumns count="7">
    <tableColumn id="1" xr3:uid="{DEAFB877-4381-43A0-9386-A5A76B11BA32}" name="관리번호" dataDxfId="21"/>
    <tableColumn id="2" xr3:uid="{9671FF4D-0C50-47F7-96BC-4DD6C3E93F96}" name="공연명" dataDxfId="20"/>
    <tableColumn id="3" xr3:uid="{D792004F-86DE-44BD-B7E3-F2CDE235DD3E}" name="공연장" dataDxfId="19"/>
    <tableColumn id="4" xr3:uid="{8B66DA57-5F0C-4C5F-921C-444127CD8989}" name="관람등급" dataDxfId="18"/>
    <tableColumn id="5" xr3:uid="{3020A9F4-0271-4BC0-8270-07381C27716F}" name="공연일" dataDxfId="17"/>
    <tableColumn id="6" xr3:uid="{ACCDA08C-A565-47CA-99D1-B1FCE3EF5A06}" name="관람료_x000a_(단위:원)" dataDxfId="16" dataCellStyle="쉼표 [0]"/>
    <tableColumn id="7" xr3:uid="{9A186D2F-9DC0-4C15-81E5-A375AFA6BE30}" name="예매수량" dataDxfId="15" data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A54A-3286-4467-925C-76D5C623F1AA}">
  <dimension ref="B1:J19"/>
  <sheetViews>
    <sheetView tabSelected="1" workbookViewId="0">
      <selection activeCell="E14" sqref="E14"/>
    </sheetView>
  </sheetViews>
  <sheetFormatPr defaultRowHeight="13.5" x14ac:dyDescent="0.3"/>
  <cols>
    <col min="1" max="1" width="1.625" style="1" customWidth="1"/>
    <col min="2" max="2" width="9" style="1"/>
    <col min="3" max="3" width="18.625" style="1" bestFit="1" customWidth="1"/>
    <col min="4" max="4" width="13" style="1" bestFit="1" customWidth="1"/>
    <col min="5" max="5" width="9.75" style="1" bestFit="1" customWidth="1"/>
    <col min="6" max="6" width="11.625" style="1" bestFit="1" customWidth="1"/>
    <col min="7" max="8" width="9" style="1"/>
    <col min="9" max="9" width="10.875" style="1" customWidth="1"/>
    <col min="10" max="10" width="11.875" style="1" customWidth="1"/>
    <col min="11" max="16384" width="9" style="1"/>
  </cols>
  <sheetData>
    <row r="1" spans="2:10" ht="18" customHeight="1" x14ac:dyDescent="0.3"/>
    <row r="2" spans="2:10" ht="18" customHeight="1" x14ac:dyDescent="0.3"/>
    <row r="3" spans="2:10" ht="18" customHeight="1" thickBot="1" x14ac:dyDescent="0.35"/>
    <row r="4" spans="2:10" ht="27.75" thickBot="1" x14ac:dyDescent="0.35">
      <c r="B4" s="17" t="s">
        <v>0</v>
      </c>
      <c r="C4" s="18" t="s">
        <v>1</v>
      </c>
      <c r="D4" s="18" t="s">
        <v>3</v>
      </c>
      <c r="E4" s="18" t="s">
        <v>4</v>
      </c>
      <c r="F4" s="18" t="s">
        <v>6</v>
      </c>
      <c r="G4" s="19" t="s">
        <v>7</v>
      </c>
      <c r="H4" s="18" t="s">
        <v>8</v>
      </c>
      <c r="I4" s="19" t="s">
        <v>9</v>
      </c>
      <c r="J4" s="20" t="s">
        <v>10</v>
      </c>
    </row>
    <row r="5" spans="2:10" ht="17.25" customHeight="1" x14ac:dyDescent="0.3">
      <c r="B5" s="5" t="s">
        <v>11</v>
      </c>
      <c r="C5" s="6" t="s">
        <v>19</v>
      </c>
      <c r="D5" s="6" t="s">
        <v>21</v>
      </c>
      <c r="E5" s="6" t="s">
        <v>33</v>
      </c>
      <c r="F5" s="30">
        <v>44691</v>
      </c>
      <c r="G5" s="31">
        <v>30000</v>
      </c>
      <c r="H5" s="32">
        <v>667</v>
      </c>
      <c r="I5" s="6">
        <f>RIGHT(B5,1)*1000</f>
        <v>2000</v>
      </c>
      <c r="J5" s="7" t="str">
        <f>IF(_xlfn.RANK.EQ(H5,예매수량,0)&lt;=3,_xlfn.RANK.EQ(H5,예매수량,0),"")</f>
        <v/>
      </c>
    </row>
    <row r="6" spans="2:10" ht="17.25" customHeight="1" x14ac:dyDescent="0.3">
      <c r="B6" s="8" t="s">
        <v>12</v>
      </c>
      <c r="C6" s="2" t="s">
        <v>22</v>
      </c>
      <c r="D6" s="2" t="s">
        <v>30</v>
      </c>
      <c r="E6" s="2" t="s">
        <v>34</v>
      </c>
      <c r="F6" s="3">
        <v>44686</v>
      </c>
      <c r="G6" s="4">
        <v>70000</v>
      </c>
      <c r="H6" s="14">
        <v>1954</v>
      </c>
      <c r="I6" s="15">
        <f t="shared" ref="I6:I12" si="0">RIGHT(B6,1)*1000</f>
        <v>3000</v>
      </c>
      <c r="J6" s="16">
        <f>IF(_xlfn.RANK.EQ(H6,예매수량,0)&lt;=3,_xlfn.RANK.EQ(H6,예매수량,0),"")</f>
        <v>2</v>
      </c>
    </row>
    <row r="7" spans="2:10" ht="17.25" customHeight="1" x14ac:dyDescent="0.3">
      <c r="B7" s="8" t="s">
        <v>13</v>
      </c>
      <c r="C7" s="2" t="s">
        <v>23</v>
      </c>
      <c r="D7" s="2" t="s">
        <v>21</v>
      </c>
      <c r="E7" s="2" t="s">
        <v>35</v>
      </c>
      <c r="F7" s="3">
        <v>44720</v>
      </c>
      <c r="G7" s="4">
        <v>60000</v>
      </c>
      <c r="H7" s="14">
        <v>705</v>
      </c>
      <c r="I7" s="15">
        <f t="shared" si="0"/>
        <v>2000</v>
      </c>
      <c r="J7" s="16" t="str">
        <f>IF(_xlfn.RANK.EQ(H7,예매수량,0)&lt;=3,_xlfn.RANK.EQ(H7,예매수량,0),"")</f>
        <v/>
      </c>
    </row>
    <row r="8" spans="2:10" ht="17.25" customHeight="1" x14ac:dyDescent="0.3">
      <c r="B8" s="8" t="s">
        <v>14</v>
      </c>
      <c r="C8" s="2" t="s">
        <v>24</v>
      </c>
      <c r="D8" s="2" t="s">
        <v>32</v>
      </c>
      <c r="E8" s="2" t="s">
        <v>36</v>
      </c>
      <c r="F8" s="3">
        <v>44669</v>
      </c>
      <c r="G8" s="4">
        <v>80000</v>
      </c>
      <c r="H8" s="14">
        <v>2752</v>
      </c>
      <c r="I8" s="15">
        <f t="shared" si="0"/>
        <v>3000</v>
      </c>
      <c r="J8" s="16">
        <f>IF(_xlfn.RANK.EQ(H8,예매수량,0)&lt;=3,_xlfn.RANK.EQ(H8,예매수량,0),"")</f>
        <v>1</v>
      </c>
    </row>
    <row r="9" spans="2:10" ht="17.25" customHeight="1" x14ac:dyDescent="0.3">
      <c r="B9" s="8" t="s">
        <v>15</v>
      </c>
      <c r="C9" s="2" t="s">
        <v>25</v>
      </c>
      <c r="D9" s="2" t="s">
        <v>30</v>
      </c>
      <c r="E9" s="2" t="s">
        <v>37</v>
      </c>
      <c r="F9" s="3">
        <v>44677</v>
      </c>
      <c r="G9" s="4">
        <v>30000</v>
      </c>
      <c r="H9" s="14">
        <v>598</v>
      </c>
      <c r="I9" s="15">
        <f t="shared" si="0"/>
        <v>1000</v>
      </c>
      <c r="J9" s="16" t="str">
        <f>IF(_xlfn.RANK.EQ(H9,예매수량,0)&lt;=3,_xlfn.RANK.EQ(H9,예매수량,0),"")</f>
        <v/>
      </c>
    </row>
    <row r="10" spans="2:10" ht="17.25" customHeight="1" x14ac:dyDescent="0.3">
      <c r="B10" s="8" t="s">
        <v>16</v>
      </c>
      <c r="C10" s="2" t="s">
        <v>26</v>
      </c>
      <c r="D10" s="2" t="s">
        <v>30</v>
      </c>
      <c r="E10" s="2" t="s">
        <v>34</v>
      </c>
      <c r="F10" s="3">
        <v>44687</v>
      </c>
      <c r="G10" s="4">
        <v>66000</v>
      </c>
      <c r="H10" s="14">
        <v>521</v>
      </c>
      <c r="I10" s="15">
        <f t="shared" si="0"/>
        <v>3000</v>
      </c>
      <c r="J10" s="16" t="str">
        <f>IF(_xlfn.RANK.EQ(H10,예매수량,0)&lt;=3,_xlfn.RANK.EQ(H10,예매수량,0),"")</f>
        <v/>
      </c>
    </row>
    <row r="11" spans="2:10" ht="17.25" customHeight="1" x14ac:dyDescent="0.3">
      <c r="B11" s="8" t="s">
        <v>17</v>
      </c>
      <c r="C11" s="2" t="s">
        <v>27</v>
      </c>
      <c r="D11" s="2" t="s">
        <v>21</v>
      </c>
      <c r="E11" s="2" t="s">
        <v>35</v>
      </c>
      <c r="F11" s="3">
        <v>44681</v>
      </c>
      <c r="G11" s="4">
        <v>90000</v>
      </c>
      <c r="H11" s="14">
        <v>800</v>
      </c>
      <c r="I11" s="15">
        <f t="shared" si="0"/>
        <v>2000</v>
      </c>
      <c r="J11" s="16" t="str">
        <f>IF(_xlfn.RANK.EQ(H11,예매수량,0)&lt;=3,_xlfn.RANK.EQ(H11,예매수량,0),"")</f>
        <v/>
      </c>
    </row>
    <row r="12" spans="2:10" ht="17.25" customHeight="1" thickBot="1" x14ac:dyDescent="0.35">
      <c r="B12" s="23" t="s">
        <v>18</v>
      </c>
      <c r="C12" s="11" t="s">
        <v>28</v>
      </c>
      <c r="D12" s="11" t="s">
        <v>32</v>
      </c>
      <c r="E12" s="11" t="s">
        <v>36</v>
      </c>
      <c r="F12" s="24">
        <v>44739</v>
      </c>
      <c r="G12" s="25">
        <v>50000</v>
      </c>
      <c r="H12" s="26">
        <v>1719</v>
      </c>
      <c r="I12" s="33">
        <f t="shared" si="0"/>
        <v>2000</v>
      </c>
      <c r="J12" s="34">
        <f>IF(_xlfn.RANK.EQ(H12,예매수량,0)&lt;=3,_xlfn.RANK.EQ(H12,예매수량,0),"")</f>
        <v>3</v>
      </c>
    </row>
    <row r="13" spans="2:10" ht="17.25" customHeight="1" x14ac:dyDescent="0.3">
      <c r="B13" s="21" t="s">
        <v>39</v>
      </c>
      <c r="C13" s="22"/>
      <c r="D13" s="22"/>
      <c r="E13" s="15">
        <f>DAVERAGE(B4:J12,G4,D4:D5)</f>
        <v>60000</v>
      </c>
      <c r="F13" s="29"/>
      <c r="G13" s="22" t="s">
        <v>40</v>
      </c>
      <c r="H13" s="22"/>
      <c r="I13" s="22"/>
      <c r="J13" s="28">
        <f>MIN(G5:G12)</f>
        <v>30000</v>
      </c>
    </row>
    <row r="14" spans="2:10" ht="17.25" customHeight="1" thickBot="1" x14ac:dyDescent="0.35">
      <c r="B14" s="9" t="s">
        <v>38</v>
      </c>
      <c r="C14" s="10"/>
      <c r="D14" s="10"/>
      <c r="E14" s="11" t="str">
        <f>COUNTIF(C5:H12,"&gt;="&amp;AVERAGE(예매수량))&amp;"개"</f>
        <v>19개</v>
      </c>
      <c r="F14" s="27"/>
      <c r="G14" s="13" t="s">
        <v>1</v>
      </c>
      <c r="H14" s="11" t="s">
        <v>19</v>
      </c>
      <c r="I14" s="13" t="s">
        <v>8</v>
      </c>
      <c r="J14" s="12">
        <f>VLOOKUP(H14,C5:H12,6,0)</f>
        <v>667</v>
      </c>
    </row>
    <row r="18" ht="12.75" customHeight="1" x14ac:dyDescent="0.3"/>
    <row r="19" ht="30.75" customHeight="1" x14ac:dyDescent="0.3"/>
  </sheetData>
  <mergeCells count="4">
    <mergeCell ref="G13:I13"/>
    <mergeCell ref="B13:D13"/>
    <mergeCell ref="B14:D14"/>
    <mergeCell ref="F13:F14"/>
  </mergeCells>
  <phoneticPr fontId="2" type="noConversion"/>
  <dataValidations count="1">
    <dataValidation type="list" allowBlank="1" showInputMessage="1" showErrorMessage="1" sqref="H14" xr:uid="{71215255-02EB-4AE4-B528-9C6783E0BCFA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505C-4A3D-42B2-8B13-5AA7669618D0}">
  <dimension ref="B1:H22"/>
  <sheetViews>
    <sheetView topLeftCell="A12" workbookViewId="0">
      <selection activeCell="C25" sqref="C25"/>
    </sheetView>
  </sheetViews>
  <sheetFormatPr defaultRowHeight="16.5" x14ac:dyDescent="0.3"/>
  <cols>
    <col min="1" max="1" width="1.625" customWidth="1"/>
    <col min="2" max="2" width="10.25" customWidth="1"/>
    <col min="3" max="3" width="18.625" bestFit="1" customWidth="1"/>
    <col min="4" max="4" width="13" bestFit="1" customWidth="1"/>
    <col min="5" max="5" width="10.25" customWidth="1"/>
    <col min="6" max="6" width="11.625" bestFit="1" customWidth="1"/>
    <col min="8" max="8" width="10.25" customWidth="1"/>
  </cols>
  <sheetData>
    <row r="1" spans="2:8" ht="17.25" thickBot="1" x14ac:dyDescent="0.35"/>
    <row r="2" spans="2:8" ht="27.75" thickBot="1" x14ac:dyDescent="0.35">
      <c r="B2" s="17" t="s">
        <v>0</v>
      </c>
      <c r="C2" s="18" t="s">
        <v>1</v>
      </c>
      <c r="D2" s="18" t="s">
        <v>3</v>
      </c>
      <c r="E2" s="18" t="s">
        <v>4</v>
      </c>
      <c r="F2" s="18" t="s">
        <v>6</v>
      </c>
      <c r="G2" s="19" t="s">
        <v>7</v>
      </c>
      <c r="H2" s="18" t="s">
        <v>8</v>
      </c>
    </row>
    <row r="3" spans="2:8" x14ac:dyDescent="0.3">
      <c r="B3" s="5" t="s">
        <v>11</v>
      </c>
      <c r="C3" s="6" t="s">
        <v>19</v>
      </c>
      <c r="D3" s="6" t="s">
        <v>21</v>
      </c>
      <c r="E3" s="6" t="s">
        <v>33</v>
      </c>
      <c r="F3" s="30">
        <v>44691</v>
      </c>
      <c r="G3" s="31">
        <v>30000</v>
      </c>
      <c r="H3" s="32">
        <v>667</v>
      </c>
    </row>
    <row r="4" spans="2:8" x14ac:dyDescent="0.3">
      <c r="B4" s="8" t="s">
        <v>12</v>
      </c>
      <c r="C4" s="2" t="s">
        <v>22</v>
      </c>
      <c r="D4" s="2" t="s">
        <v>30</v>
      </c>
      <c r="E4" s="2" t="s">
        <v>34</v>
      </c>
      <c r="F4" s="3">
        <v>44686</v>
      </c>
      <c r="G4" s="4">
        <v>70000</v>
      </c>
      <c r="H4" s="14">
        <v>1954</v>
      </c>
    </row>
    <row r="5" spans="2:8" x14ac:dyDescent="0.3">
      <c r="B5" s="8" t="s">
        <v>13</v>
      </c>
      <c r="C5" s="2" t="s">
        <v>23</v>
      </c>
      <c r="D5" s="2" t="s">
        <v>21</v>
      </c>
      <c r="E5" s="2" t="s">
        <v>35</v>
      </c>
      <c r="F5" s="3">
        <v>44720</v>
      </c>
      <c r="G5" s="4">
        <v>60000</v>
      </c>
      <c r="H5" s="14">
        <v>705</v>
      </c>
    </row>
    <row r="6" spans="2:8" x14ac:dyDescent="0.3">
      <c r="B6" s="8" t="s">
        <v>14</v>
      </c>
      <c r="C6" s="2" t="s">
        <v>24</v>
      </c>
      <c r="D6" s="2" t="s">
        <v>32</v>
      </c>
      <c r="E6" s="2" t="s">
        <v>36</v>
      </c>
      <c r="F6" s="3">
        <v>44669</v>
      </c>
      <c r="G6" s="4">
        <v>80000</v>
      </c>
      <c r="H6" s="14">
        <v>2752</v>
      </c>
    </row>
    <row r="7" spans="2:8" x14ac:dyDescent="0.3">
      <c r="B7" s="8" t="s">
        <v>15</v>
      </c>
      <c r="C7" s="2" t="s">
        <v>25</v>
      </c>
      <c r="D7" s="2" t="s">
        <v>30</v>
      </c>
      <c r="E7" s="2" t="s">
        <v>37</v>
      </c>
      <c r="F7" s="3">
        <v>44677</v>
      </c>
      <c r="G7" s="4">
        <v>30000</v>
      </c>
      <c r="H7" s="14">
        <v>598</v>
      </c>
    </row>
    <row r="8" spans="2:8" x14ac:dyDescent="0.3">
      <c r="B8" s="8" t="s">
        <v>16</v>
      </c>
      <c r="C8" s="2" t="s">
        <v>26</v>
      </c>
      <c r="D8" s="2" t="s">
        <v>30</v>
      </c>
      <c r="E8" s="2" t="s">
        <v>34</v>
      </c>
      <c r="F8" s="3">
        <v>44687</v>
      </c>
      <c r="G8" s="4">
        <v>66000</v>
      </c>
      <c r="H8" s="14">
        <v>521</v>
      </c>
    </row>
    <row r="9" spans="2:8" x14ac:dyDescent="0.3">
      <c r="B9" s="8" t="s">
        <v>17</v>
      </c>
      <c r="C9" s="2" t="s">
        <v>27</v>
      </c>
      <c r="D9" s="2" t="s">
        <v>21</v>
      </c>
      <c r="E9" s="2" t="s">
        <v>35</v>
      </c>
      <c r="F9" s="3">
        <v>44681</v>
      </c>
      <c r="G9" s="4">
        <v>90000</v>
      </c>
      <c r="H9" s="14">
        <v>800</v>
      </c>
    </row>
    <row r="10" spans="2:8" ht="17.25" thickBot="1" x14ac:dyDescent="0.35">
      <c r="B10" s="23" t="s">
        <v>18</v>
      </c>
      <c r="C10" s="11" t="s">
        <v>28</v>
      </c>
      <c r="D10" s="11" t="s">
        <v>32</v>
      </c>
      <c r="E10" s="11" t="s">
        <v>36</v>
      </c>
      <c r="F10" s="24">
        <v>44739</v>
      </c>
      <c r="G10" s="25">
        <v>50000</v>
      </c>
      <c r="H10" s="26">
        <v>1719</v>
      </c>
    </row>
    <row r="12" spans="2:8" ht="17.25" thickBot="1" x14ac:dyDescent="0.35"/>
    <row r="13" spans="2:8" ht="17.25" thickBot="1" x14ac:dyDescent="0.35">
      <c r="B13" s="17" t="s">
        <v>0</v>
      </c>
      <c r="C13" s="18" t="s">
        <v>8</v>
      </c>
    </row>
    <row r="14" spans="2:8" x14ac:dyDescent="0.3">
      <c r="B14" t="s">
        <v>41</v>
      </c>
    </row>
    <row r="15" spans="2:8" x14ac:dyDescent="0.3">
      <c r="C15" t="s">
        <v>42</v>
      </c>
    </row>
    <row r="18" spans="2:8" ht="27.75" thickBot="1" x14ac:dyDescent="0.35">
      <c r="B18" s="37" t="s">
        <v>0</v>
      </c>
      <c r="C18" s="38" t="s">
        <v>1</v>
      </c>
      <c r="D18" s="38" t="s">
        <v>3</v>
      </c>
      <c r="E18" s="38" t="s">
        <v>4</v>
      </c>
      <c r="F18" s="38" t="s">
        <v>6</v>
      </c>
      <c r="G18" s="39" t="s">
        <v>7</v>
      </c>
      <c r="H18" s="40" t="s">
        <v>8</v>
      </c>
    </row>
    <row r="19" spans="2:8" x14ac:dyDescent="0.3">
      <c r="B19" s="35" t="s">
        <v>12</v>
      </c>
      <c r="C19" s="2" t="s">
        <v>22</v>
      </c>
      <c r="D19" s="2" t="s">
        <v>30</v>
      </c>
      <c r="E19" s="2" t="s">
        <v>34</v>
      </c>
      <c r="F19" s="3">
        <v>44686</v>
      </c>
      <c r="G19" s="4">
        <v>70000</v>
      </c>
      <c r="H19" s="36">
        <v>1954</v>
      </c>
    </row>
    <row r="20" spans="2:8" x14ac:dyDescent="0.3">
      <c r="B20" s="35" t="s">
        <v>14</v>
      </c>
      <c r="C20" s="2" t="s">
        <v>24</v>
      </c>
      <c r="D20" s="2" t="s">
        <v>32</v>
      </c>
      <c r="E20" s="2" t="s">
        <v>36</v>
      </c>
      <c r="F20" s="3">
        <v>44669</v>
      </c>
      <c r="G20" s="4">
        <v>80000</v>
      </c>
      <c r="H20" s="36">
        <v>2752</v>
      </c>
    </row>
    <row r="21" spans="2:8" x14ac:dyDescent="0.3">
      <c r="B21" s="35" t="s">
        <v>17</v>
      </c>
      <c r="C21" s="2" t="s">
        <v>27</v>
      </c>
      <c r="D21" s="2" t="s">
        <v>21</v>
      </c>
      <c r="E21" s="2" t="s">
        <v>35</v>
      </c>
      <c r="F21" s="3">
        <v>44681</v>
      </c>
      <c r="G21" s="4">
        <v>90000</v>
      </c>
      <c r="H21" s="36">
        <v>800</v>
      </c>
    </row>
    <row r="22" spans="2:8" x14ac:dyDescent="0.3">
      <c r="B22" s="41" t="s">
        <v>18</v>
      </c>
      <c r="C22" s="42" t="s">
        <v>28</v>
      </c>
      <c r="D22" s="42" t="s">
        <v>32</v>
      </c>
      <c r="E22" s="42" t="s">
        <v>36</v>
      </c>
      <c r="F22" s="43">
        <v>44739</v>
      </c>
      <c r="G22" s="44">
        <v>50000</v>
      </c>
      <c r="H22" s="45">
        <v>1719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0832-00D0-433C-9FFB-E6E7BB9AB17C}">
  <dimension ref="B2:H8"/>
  <sheetViews>
    <sheetView workbookViewId="0">
      <selection activeCell="F13" sqref="F13"/>
    </sheetView>
  </sheetViews>
  <sheetFormatPr defaultRowHeight="16.5" x14ac:dyDescent="0.3"/>
  <cols>
    <col min="1" max="1" width="1.625" customWidth="1"/>
    <col min="2" max="2" width="11.375" bestFit="1" customWidth="1"/>
    <col min="3" max="3" width="13.125" bestFit="1" customWidth="1"/>
    <col min="4" max="4" width="21.375" bestFit="1" customWidth="1"/>
    <col min="5" max="5" width="13.25" bestFit="1" customWidth="1"/>
    <col min="6" max="6" width="21.375" bestFit="1" customWidth="1"/>
    <col min="7" max="7" width="13.25" bestFit="1" customWidth="1"/>
    <col min="8" max="8" width="21.375" bestFit="1" customWidth="1"/>
    <col min="9" max="9" width="18" bestFit="1" customWidth="1"/>
    <col min="10" max="10" width="26.25" bestFit="1" customWidth="1"/>
  </cols>
  <sheetData>
    <row r="2" spans="2:8" x14ac:dyDescent="0.3">
      <c r="B2" s="46"/>
      <c r="C2" s="47" t="s">
        <v>2</v>
      </c>
      <c r="D2" s="46"/>
      <c r="E2" s="46"/>
      <c r="F2" s="46"/>
      <c r="G2" s="46"/>
      <c r="H2" s="46"/>
    </row>
    <row r="3" spans="2:8" x14ac:dyDescent="0.3">
      <c r="B3" s="46"/>
      <c r="C3" s="49" t="s">
        <v>20</v>
      </c>
      <c r="D3" s="48"/>
      <c r="E3" s="49" t="s">
        <v>31</v>
      </c>
      <c r="F3" s="48"/>
      <c r="G3" s="49" t="s">
        <v>29</v>
      </c>
      <c r="H3" s="48"/>
    </row>
    <row r="4" spans="2:8" x14ac:dyDescent="0.3">
      <c r="B4" s="47" t="s">
        <v>5</v>
      </c>
      <c r="C4" s="50" t="s">
        <v>47</v>
      </c>
      <c r="D4" s="50" t="s">
        <v>48</v>
      </c>
      <c r="E4" s="50" t="s">
        <v>47</v>
      </c>
      <c r="F4" s="50" t="s">
        <v>48</v>
      </c>
      <c r="G4" s="50" t="s">
        <v>47</v>
      </c>
      <c r="H4" s="50" t="s">
        <v>48</v>
      </c>
    </row>
    <row r="5" spans="2:8" x14ac:dyDescent="0.3">
      <c r="B5" s="46" t="s">
        <v>44</v>
      </c>
      <c r="C5" s="51">
        <v>1</v>
      </c>
      <c r="D5" s="51">
        <v>90000</v>
      </c>
      <c r="E5" s="51">
        <v>1</v>
      </c>
      <c r="F5" s="51">
        <v>80000</v>
      </c>
      <c r="G5" s="51">
        <v>1</v>
      </c>
      <c r="H5" s="51">
        <v>30000</v>
      </c>
    </row>
    <row r="6" spans="2:8" x14ac:dyDescent="0.3">
      <c r="B6" s="46" t="s">
        <v>45</v>
      </c>
      <c r="C6" s="51">
        <v>1</v>
      </c>
      <c r="D6" s="51">
        <v>30000</v>
      </c>
      <c r="E6" s="51" t="s">
        <v>49</v>
      </c>
      <c r="F6" s="51" t="s">
        <v>49</v>
      </c>
      <c r="G6" s="51">
        <v>2</v>
      </c>
      <c r="H6" s="51">
        <v>68000</v>
      </c>
    </row>
    <row r="7" spans="2:8" x14ac:dyDescent="0.3">
      <c r="B7" s="46" t="s">
        <v>46</v>
      </c>
      <c r="C7" s="51">
        <v>1</v>
      </c>
      <c r="D7" s="51">
        <v>60000</v>
      </c>
      <c r="E7" s="51">
        <v>1</v>
      </c>
      <c r="F7" s="51">
        <v>50000</v>
      </c>
      <c r="G7" s="51" t="s">
        <v>49</v>
      </c>
      <c r="H7" s="51" t="s">
        <v>49</v>
      </c>
    </row>
    <row r="8" spans="2:8" x14ac:dyDescent="0.3">
      <c r="B8" s="46" t="s">
        <v>43</v>
      </c>
      <c r="C8" s="51">
        <v>3</v>
      </c>
      <c r="D8" s="51">
        <v>60000</v>
      </c>
      <c r="E8" s="51">
        <v>2</v>
      </c>
      <c r="F8" s="51">
        <v>65000</v>
      </c>
      <c r="G8" s="51">
        <v>3</v>
      </c>
      <c r="H8" s="51">
        <v>55333.333333333336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예매수량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김보경</dc:creator>
  <cp:lastModifiedBy>김보경</cp:lastModifiedBy>
  <dcterms:created xsi:type="dcterms:W3CDTF">2024-10-27T15:31:44Z</dcterms:created>
  <dcterms:modified xsi:type="dcterms:W3CDTF">2024-10-27T16:07:18Z</dcterms:modified>
</cp:coreProperties>
</file>