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8531218c9a753e8/바탕 화면/ITQ연습/"/>
    </mc:Choice>
  </mc:AlternateContent>
  <xr:revisionPtr revIDLastSave="2" documentId="13_ncr:1_{791969C6-8AC1-4E79-80F4-68E0F4022003}" xr6:coauthVersionLast="47" xr6:coauthVersionMax="47" xr10:uidLastSave="{99C63FFE-6754-4720-A544-B205B551DACC}"/>
  <bookViews>
    <workbookView xWindow="-120" yWindow="-120" windowWidth="29040" windowHeight="15840" xr2:uid="{0CE2246F-8B62-401B-88B6-F7F720159BC6}"/>
  </bookViews>
  <sheets>
    <sheet name="제1작업" sheetId="1" r:id="rId1"/>
    <sheet name="제2작업" sheetId="5" r:id="rId2"/>
    <sheet name="제3작업" sheetId="6" r:id="rId3"/>
    <sheet name="제4작업" sheetId="7" r:id="rId4"/>
  </sheets>
  <definedNames>
    <definedName name="_xlnm._FilterDatabase" localSheetId="1" hidden="1">제2작업!$B$2:$H$10</definedName>
    <definedName name="_xlnm.Criteria" localSheetId="1">제2작업!$B$14:$C$15</definedName>
    <definedName name="_xlnm.Extract" localSheetId="1">제2작업!$B$18:$D$18</definedName>
    <definedName name="구분">제1작업!$C$5:$C$12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J14" i="1"/>
  <c r="J13" i="1"/>
  <c r="E13" i="1"/>
  <c r="E14" i="1" a="1"/>
  <c r="E14" i="1" s="1"/>
  <c r="J6" i="1"/>
  <c r="J7" i="1"/>
  <c r="J8" i="1"/>
  <c r="J9" i="1"/>
  <c r="J10" i="1"/>
  <c r="J11" i="1"/>
  <c r="J12" i="1"/>
  <c r="J5" i="1"/>
  <c r="I6" i="1"/>
  <c r="I7" i="1"/>
  <c r="I8" i="1"/>
  <c r="I9" i="1"/>
  <c r="I10" i="1"/>
  <c r="I11" i="1"/>
  <c r="I5" i="1"/>
  <c r="G15" i="6"/>
  <c r="G11" i="6"/>
  <c r="G6" i="6"/>
  <c r="G17" i="6" s="1"/>
  <c r="D16" i="6"/>
  <c r="D12" i="6"/>
  <c r="D7" i="6"/>
  <c r="C14" i="5"/>
  <c r="B14" i="5"/>
  <c r="H11" i="5"/>
  <c r="D18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<sst xmlns="http://schemas.openxmlformats.org/spreadsheetml/2006/main" count="117" uniqueCount="44">
  <si>
    <t>상품코드</t>
    <phoneticPr fontId="3" type="noConversion"/>
  </si>
  <si>
    <t>구분</t>
    <phoneticPr fontId="3" type="noConversion"/>
  </si>
  <si>
    <t>상품명</t>
    <phoneticPr fontId="3" type="noConversion"/>
  </si>
  <si>
    <t>용량</t>
    <phoneticPr fontId="3" type="noConversion"/>
  </si>
  <si>
    <t>가격
(단위:원)</t>
    <phoneticPr fontId="3" type="noConversion"/>
  </si>
  <si>
    <t>전월
판매량</t>
    <phoneticPr fontId="3" type="noConversion"/>
  </si>
  <si>
    <t>재고수량</t>
    <phoneticPr fontId="3" type="noConversion"/>
  </si>
  <si>
    <t>전월 판매금액</t>
    <phoneticPr fontId="3" type="noConversion"/>
  </si>
  <si>
    <t>비고</t>
    <phoneticPr fontId="3" type="noConversion"/>
  </si>
  <si>
    <t>H1-093</t>
  </si>
  <si>
    <t>H1-093</t>
    <phoneticPr fontId="3" type="noConversion"/>
  </si>
  <si>
    <t>N2-102</t>
    <phoneticPr fontId="3" type="noConversion"/>
  </si>
  <si>
    <t>H3-081</t>
    <phoneticPr fontId="3" type="noConversion"/>
  </si>
  <si>
    <t>N4-073</t>
    <phoneticPr fontId="3" type="noConversion"/>
  </si>
  <si>
    <t>B5-102</t>
    <phoneticPr fontId="3" type="noConversion"/>
  </si>
  <si>
    <t>B6-011</t>
    <phoneticPr fontId="3" type="noConversion"/>
  </si>
  <si>
    <t>H7-023</t>
    <phoneticPr fontId="3" type="noConversion"/>
  </si>
  <si>
    <t>N7-093</t>
    <phoneticPr fontId="3" type="noConversion"/>
  </si>
  <si>
    <t>삼각티백의 가격(단위:원)</t>
    <phoneticPr fontId="3" type="noConversion"/>
  </si>
  <si>
    <t>전월 전체 매출액</t>
    <phoneticPr fontId="3" type="noConversion"/>
  </si>
  <si>
    <t>타정</t>
    <phoneticPr fontId="3" type="noConversion"/>
  </si>
  <si>
    <t>흰민들레차</t>
    <phoneticPr fontId="3" type="noConversion"/>
  </si>
  <si>
    <t>간편한 보이차</t>
    <phoneticPr fontId="3" type="noConversion"/>
  </si>
  <si>
    <t>삼각티백</t>
    <phoneticPr fontId="3" type="noConversion"/>
  </si>
  <si>
    <t>구기자차</t>
    <phoneticPr fontId="3" type="noConversion"/>
  </si>
  <si>
    <t>분말</t>
    <phoneticPr fontId="3" type="noConversion"/>
  </si>
  <si>
    <t>캐모마일</t>
    <phoneticPr fontId="3" type="noConversion"/>
  </si>
  <si>
    <t>운남성 보이차</t>
    <phoneticPr fontId="3" type="noConversion"/>
  </si>
  <si>
    <t>교목산차</t>
    <phoneticPr fontId="3" type="noConversion"/>
  </si>
  <si>
    <t>페퍼민트</t>
    <phoneticPr fontId="3" type="noConversion"/>
  </si>
  <si>
    <t>레몬그라스</t>
    <phoneticPr fontId="3" type="noConversion"/>
  </si>
  <si>
    <t>50g 용량의 최대 전월 판매량</t>
    <phoneticPr fontId="3" type="noConversion"/>
  </si>
  <si>
    <t>가격(단위:원)</t>
    <phoneticPr fontId="3" type="noConversion"/>
  </si>
  <si>
    <t>타정의 전월 판매량 평균</t>
    <phoneticPr fontId="3" type="noConversion"/>
  </si>
  <si>
    <t>B*</t>
    <phoneticPr fontId="3" type="noConversion"/>
  </si>
  <si>
    <t>&gt;=50</t>
    <phoneticPr fontId="3" type="noConversion"/>
  </si>
  <si>
    <t>타정 개수</t>
  </si>
  <si>
    <t>삼각티백 개수</t>
  </si>
  <si>
    <t>분말 개수</t>
  </si>
  <si>
    <t>전체 개수</t>
  </si>
  <si>
    <t>타정 평균</t>
  </si>
  <si>
    <t>삼각티백 평균</t>
  </si>
  <si>
    <t>분말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</si>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</sst>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g&quot;"/>
    <numFmt numFmtId="177" formatCode="0_ "/>
    <numFmt numFmtId="178" formatCode="0_);[Red]\(0\)"/>
  </numFmts>
  <fonts count="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1" fontId="2" fillId="0" borderId="13" xfId="1" applyFont="1" applyBorder="1" applyAlignment="1">
      <alignment horizontal="right" vertical="center"/>
    </xf>
    <xf numFmtId="41" fontId="2" fillId="0" borderId="1" xfId="1" applyFont="1" applyBorder="1" applyAlignment="1">
      <alignment horizontal="right" vertical="center"/>
    </xf>
    <xf numFmtId="41" fontId="2" fillId="0" borderId="11" xfId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6" xfId="0" applyFont="1" applyBorder="1" applyAlignment="1">
      <alignment horizontal="right" vertical="center"/>
    </xf>
    <xf numFmtId="176" fontId="2" fillId="0" borderId="8" xfId="0" applyNumberFormat="1" applyFont="1" applyBorder="1" applyAlignment="1">
      <alignment horizontal="right" vertical="center"/>
    </xf>
    <xf numFmtId="41" fontId="2" fillId="0" borderId="8" xfId="1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right" vertical="center"/>
    </xf>
    <xf numFmtId="41" fontId="2" fillId="0" borderId="0" xfId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right" vertical="center"/>
    </xf>
    <xf numFmtId="177" fontId="2" fillId="0" borderId="3" xfId="1" applyNumberFormat="1" applyFont="1" applyBorder="1" applyAlignment="1">
      <alignment horizontal="center" vertical="center"/>
    </xf>
    <xf numFmtId="177" fontId="2" fillId="0" borderId="8" xfId="1" applyNumberFormat="1" applyFont="1" applyBorder="1" applyAlignment="1">
      <alignment horizontal="center" vertical="center"/>
    </xf>
    <xf numFmtId="177" fontId="2" fillId="0" borderId="13" xfId="1" applyNumberFormat="1" applyFont="1" applyBorder="1" applyAlignment="1">
      <alignment horizontal="center" vertical="center"/>
    </xf>
    <xf numFmtId="178" fontId="2" fillId="0" borderId="4" xfId="1" applyNumberFormat="1" applyFont="1" applyBorder="1" applyAlignment="1">
      <alignment horizontal="center" vertical="center"/>
    </xf>
    <xf numFmtId="178" fontId="2" fillId="0" borderId="9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 b="1">
                <a:solidFill>
                  <a:schemeClr val="tx1"/>
                </a:solidFill>
              </a:rPr>
              <a:t>타정 및 삼각티백의 판매 현황</a:t>
            </a:r>
            <a:endParaRPr lang="ko-KR" sz="2000" b="1">
              <a:solidFill>
                <a:schemeClr val="tx1"/>
              </a:solidFill>
            </a:endParaRPr>
          </a:p>
        </c:rich>
      </c:tx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v>전월 판매량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D86-4D5A-9116-7696D3F5F82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굴림" panose="020B0600000101010101" pitchFamily="50" charset="-127"/>
                    <a:ea typeface="굴림" panose="020B0600000101010101" pitchFamily="50" charset="-127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제1작업!$D$5:$D$12</c:f>
              <c:strCache>
                <c:ptCount val="8"/>
                <c:pt idx="0">
                  <c:v>구기자차</c:v>
                </c:pt>
                <c:pt idx="1">
                  <c:v>흰민들레차</c:v>
                </c:pt>
                <c:pt idx="2">
                  <c:v>간편한 보이차</c:v>
                </c:pt>
                <c:pt idx="3">
                  <c:v>캐모마일</c:v>
                </c:pt>
                <c:pt idx="4">
                  <c:v>운남성 보이차</c:v>
                </c:pt>
                <c:pt idx="5">
                  <c:v>교목산차</c:v>
                </c:pt>
                <c:pt idx="6">
                  <c:v>페퍼민트</c:v>
                </c:pt>
                <c:pt idx="7">
                  <c:v>레몬그라스</c:v>
                </c:pt>
              </c:strCache>
            </c:strRef>
          </c:cat>
          <c:val>
            <c:numRef>
              <c:f>제1작업!$G$5:$G$12</c:f>
              <c:numCache>
                <c:formatCode>General</c:formatCode>
                <c:ptCount val="8"/>
                <c:pt idx="0">
                  <c:v>132</c:v>
                </c:pt>
                <c:pt idx="1">
                  <c:v>154</c:v>
                </c:pt>
                <c:pt idx="2">
                  <c:v>71</c:v>
                </c:pt>
                <c:pt idx="3">
                  <c:v>146</c:v>
                </c:pt>
                <c:pt idx="4">
                  <c:v>64</c:v>
                </c:pt>
                <c:pt idx="5">
                  <c:v>121</c:v>
                </c:pt>
                <c:pt idx="6">
                  <c:v>64</c:v>
                </c:pt>
                <c:pt idx="7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86-4D5A-9116-7696D3F5F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91452352"/>
        <c:axId val="1991454272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제1작업!$F$4</c15:sqref>
                        </c15:formulaRef>
                      </c:ext>
                    </c:extLst>
                    <c:strCache>
                      <c:ptCount val="1"/>
                      <c:pt idx="0">
                        <c:v>가격
(단위:원)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제1작업!$D$5:$D$12</c15:sqref>
                        </c15:formulaRef>
                      </c:ext>
                    </c:extLst>
                    <c:strCache>
                      <c:ptCount val="8"/>
                      <c:pt idx="0">
                        <c:v>구기자차</c:v>
                      </c:pt>
                      <c:pt idx="1">
                        <c:v>흰민들레차</c:v>
                      </c:pt>
                      <c:pt idx="2">
                        <c:v>간편한 보이차</c:v>
                      </c:pt>
                      <c:pt idx="3">
                        <c:v>캐모마일</c:v>
                      </c:pt>
                      <c:pt idx="4">
                        <c:v>운남성 보이차</c:v>
                      </c:pt>
                      <c:pt idx="5">
                        <c:v>교목산차</c:v>
                      </c:pt>
                      <c:pt idx="6">
                        <c:v>페퍼민트</c:v>
                      </c:pt>
                      <c:pt idx="7">
                        <c:v>레몬그라스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제1작업!$F$5:$F$12</c15:sqref>
                        </c15:formulaRef>
                      </c:ext>
                    </c:extLst>
                    <c:numCache>
                      <c:formatCode>_(* #,##0_);_(* \(#,##0\);_(* "-"_);_(@_)</c:formatCode>
                      <c:ptCount val="8"/>
                      <c:pt idx="0">
                        <c:v>26500</c:v>
                      </c:pt>
                      <c:pt idx="1">
                        <c:v>15000</c:v>
                      </c:pt>
                      <c:pt idx="2">
                        <c:v>16900</c:v>
                      </c:pt>
                      <c:pt idx="3">
                        <c:v>17900</c:v>
                      </c:pt>
                      <c:pt idx="4">
                        <c:v>37800</c:v>
                      </c:pt>
                      <c:pt idx="5">
                        <c:v>31500</c:v>
                      </c:pt>
                      <c:pt idx="6">
                        <c:v>25000</c:v>
                      </c:pt>
                      <c:pt idx="7">
                        <c:v>16900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D86-4D5A-9116-7696D3F5F828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제1작업!$H$4</c15:sqref>
                        </c15:formulaRef>
                      </c:ext>
                    </c:extLst>
                    <c:strCache>
                      <c:ptCount val="1"/>
                      <c:pt idx="0">
                        <c:v>재고수량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제1작업!$D$5:$D$12</c15:sqref>
                        </c15:formulaRef>
                      </c:ext>
                    </c:extLst>
                    <c:strCache>
                      <c:ptCount val="8"/>
                      <c:pt idx="0">
                        <c:v>구기자차</c:v>
                      </c:pt>
                      <c:pt idx="1">
                        <c:v>흰민들레차</c:v>
                      </c:pt>
                      <c:pt idx="2">
                        <c:v>간편한 보이차</c:v>
                      </c:pt>
                      <c:pt idx="3">
                        <c:v>캐모마일</c:v>
                      </c:pt>
                      <c:pt idx="4">
                        <c:v>운남성 보이차</c:v>
                      </c:pt>
                      <c:pt idx="5">
                        <c:v>교목산차</c:v>
                      </c:pt>
                      <c:pt idx="6">
                        <c:v>페퍼민트</c:v>
                      </c:pt>
                      <c:pt idx="7">
                        <c:v>레몬그라스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제1작업!$H$5:$H$12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168</c:v>
                      </c:pt>
                      <c:pt idx="1">
                        <c:v>46</c:v>
                      </c:pt>
                      <c:pt idx="2">
                        <c:v>129</c:v>
                      </c:pt>
                      <c:pt idx="3">
                        <c:v>154</c:v>
                      </c:pt>
                      <c:pt idx="4">
                        <c:v>106</c:v>
                      </c:pt>
                      <c:pt idx="5">
                        <c:v>79</c:v>
                      </c:pt>
                      <c:pt idx="6">
                        <c:v>136</c:v>
                      </c:pt>
                      <c:pt idx="7">
                        <c:v>144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8D86-4D5A-9116-7696D3F5F828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0"/>
          <c:order val="0"/>
          <c:tx>
            <c:strRef>
              <c:f>제1작업!$E$4</c:f>
              <c:strCache>
                <c:ptCount val="1"/>
                <c:pt idx="0">
                  <c:v>용량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square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제1작업!$D$5:$D$12</c:f>
              <c:strCache>
                <c:ptCount val="8"/>
                <c:pt idx="0">
                  <c:v>구기자차</c:v>
                </c:pt>
                <c:pt idx="1">
                  <c:v>흰민들레차</c:v>
                </c:pt>
                <c:pt idx="2">
                  <c:v>간편한 보이차</c:v>
                </c:pt>
                <c:pt idx="3">
                  <c:v>캐모마일</c:v>
                </c:pt>
                <c:pt idx="4">
                  <c:v>운남성 보이차</c:v>
                </c:pt>
                <c:pt idx="5">
                  <c:v>교목산차</c:v>
                </c:pt>
                <c:pt idx="6">
                  <c:v>페퍼민트</c:v>
                </c:pt>
                <c:pt idx="7">
                  <c:v>레몬그라스</c:v>
                </c:pt>
              </c:strCache>
            </c:strRef>
          </c:cat>
          <c:val>
            <c:numRef>
              <c:f>제1작업!$E$5:$E$12</c:f>
              <c:numCache>
                <c:formatCode>0"g"</c:formatCode>
                <c:ptCount val="8"/>
                <c:pt idx="0">
                  <c:v>50</c:v>
                </c:pt>
                <c:pt idx="1">
                  <c:v>20</c:v>
                </c:pt>
                <c:pt idx="2">
                  <c:v>36</c:v>
                </c:pt>
                <c:pt idx="3">
                  <c:v>50</c:v>
                </c:pt>
                <c:pt idx="4">
                  <c:v>25</c:v>
                </c:pt>
                <c:pt idx="5">
                  <c:v>50</c:v>
                </c:pt>
                <c:pt idx="6">
                  <c:v>20</c:v>
                </c:pt>
                <c:pt idx="7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86-4D5A-9116-7696D3F5F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1980576"/>
        <c:axId val="2071973856"/>
      </c:lineChart>
      <c:catAx>
        <c:axId val="199145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endParaRPr lang="ko-KR"/>
          </a:p>
        </c:txPr>
        <c:crossAx val="1991454272"/>
        <c:crosses val="autoZero"/>
        <c:auto val="1"/>
        <c:lblAlgn val="ctr"/>
        <c:lblOffset val="100"/>
        <c:noMultiLvlLbl val="0"/>
      </c:catAx>
      <c:valAx>
        <c:axId val="199145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dash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endParaRPr lang="ko-KR"/>
          </a:p>
        </c:txPr>
        <c:crossAx val="1991452352"/>
        <c:crosses val="autoZero"/>
        <c:crossBetween val="between"/>
      </c:valAx>
      <c:valAx>
        <c:axId val="2071973856"/>
        <c:scaling>
          <c:orientation val="minMax"/>
          <c:max val="80"/>
        </c:scaling>
        <c:delete val="0"/>
        <c:axPos val="r"/>
        <c:numFmt formatCode="0&quot;g&quot;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endParaRPr lang="ko-KR"/>
          </a:p>
        </c:txPr>
        <c:crossAx val="2071980576"/>
        <c:crosses val="max"/>
        <c:crossBetween val="between"/>
        <c:majorUnit val="20"/>
      </c:valAx>
      <c:catAx>
        <c:axId val="2071980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71973856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100">
          <a:latin typeface="굴림" panose="020B0600000101010101" pitchFamily="50" charset="-127"/>
          <a:ea typeface="굴림" panose="020B0600000101010101" pitchFamily="50" charset="-127"/>
        </a:defRPr>
      </a:pPr>
      <a:endParaRPr lang="ko-KR"/>
    </a:p>
  </c:txPr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E411405-7323-411F-864A-D33D96AF63BF}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85725</xdr:rowOff>
    </xdr:from>
    <xdr:to>
      <xdr:col>6</xdr:col>
      <xdr:colOff>314325</xdr:colOff>
      <xdr:row>2</xdr:row>
      <xdr:rowOff>180975</xdr:rowOff>
    </xdr:to>
    <xdr:sp macro="" textlink="">
      <xdr:nvSpPr>
        <xdr:cNvPr id="2" name="순서도: 수동 연산 1">
          <a:extLst>
            <a:ext uri="{FF2B5EF4-FFF2-40B4-BE49-F238E27FC236}">
              <a16:creationId xmlns:a16="http://schemas.microsoft.com/office/drawing/2014/main" id="{A6B65F34-DA0A-8D3F-619C-DD3385860DC7}"/>
            </a:ext>
          </a:extLst>
        </xdr:cNvPr>
        <xdr:cNvSpPr/>
      </xdr:nvSpPr>
      <xdr:spPr>
        <a:xfrm>
          <a:off x="152400" y="85725"/>
          <a:ext cx="4238625" cy="647700"/>
        </a:xfrm>
        <a:prstGeom prst="flowChartManualOperation">
          <a:avLst/>
        </a:prstGeom>
        <a:solidFill>
          <a:srgbClr val="FFFF00"/>
        </a:solidFill>
        <a:effectLst>
          <a:outerShdw blurRad="50800" dist="38100" algn="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2400" b="1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대한다원 차 판매</a:t>
          </a:r>
        </a:p>
      </xdr:txBody>
    </xdr:sp>
    <xdr:clientData/>
  </xdr:twoCellAnchor>
  <xdr:twoCellAnchor editAs="oneCell">
    <xdr:from>
      <xdr:col>6</xdr:col>
      <xdr:colOff>619125</xdr:colOff>
      <xdr:row>0</xdr:row>
      <xdr:rowOff>47625</xdr:rowOff>
    </xdr:from>
    <xdr:to>
      <xdr:col>9</xdr:col>
      <xdr:colOff>571500</xdr:colOff>
      <xdr:row>2</xdr:row>
      <xdr:rowOff>200025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BCC6C106-6057-FA39-9FC3-21FB8BD1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47625"/>
          <a:ext cx="2486025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8983" cy="6078242"/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2AADE20-AE06-4E8F-FD1A-EE54F4983CE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0.28733</cdr:x>
      <cdr:y>0.14343</cdr:y>
    </cdr:from>
    <cdr:to>
      <cdr:x>0.39844</cdr:x>
      <cdr:y>0.2085</cdr:y>
    </cdr:to>
    <cdr:sp macro="" textlink="">
      <cdr:nvSpPr>
        <cdr:cNvPr id="2" name="말풍선: 모서리가 둥근 사각형 1">
          <a:extLst xmlns:a="http://schemas.openxmlformats.org/drawingml/2006/main">
            <a:ext uri="{FF2B5EF4-FFF2-40B4-BE49-F238E27FC236}">
              <a16:creationId xmlns:a16="http://schemas.microsoft.com/office/drawing/2014/main" id="{DCD7235E-050A-332E-42FB-541740572044}"/>
            </a:ext>
          </a:extLst>
        </cdr:cNvPr>
        <cdr:cNvSpPr/>
      </cdr:nvSpPr>
      <cdr:spPr>
        <a:xfrm xmlns:a="http://schemas.openxmlformats.org/drawingml/2006/main">
          <a:off x="2671843" y="871779"/>
          <a:ext cx="1033221" cy="395529"/>
        </a:xfrm>
        <a:prstGeom xmlns:a="http://schemas.openxmlformats.org/drawingml/2006/main" prst="wedgeRoundRectCallout">
          <a:avLst>
            <a:gd name="adj1" fmla="val -77850"/>
            <a:gd name="adj2" fmla="val 62500"/>
            <a:gd name="adj3" fmla="val 16667"/>
          </a:avLst>
        </a:prstGeom>
        <a:solidFill xmlns:a="http://schemas.openxmlformats.org/drawingml/2006/main">
          <a:schemeClr val="bg1"/>
        </a:solidFill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 anchor="ctr"/>
        <a:lstStyle xmlns:a="http://schemas.openxmlformats.org/drawingml/2006/main"/>
        <a:p xmlns:a="http://schemas.openxmlformats.org/drawingml/2006/main">
          <a:pPr algn="ctr"/>
          <a:r>
            <a:rPr lang="ko-KR" altLang="en-US" kern="1200">
              <a:solidFill>
                <a:schemeClr val="tx1"/>
              </a:solidFill>
              <a:latin typeface="굴림" panose="020B0600000101010101" pitchFamily="50" charset="-127"/>
              <a:ea typeface="굴림" panose="020B0600000101010101" pitchFamily="50" charset="-127"/>
            </a:rPr>
            <a:t>최대 판매량</a:t>
          </a:r>
          <a:endParaRPr lang="en-US" altLang="ko-KR" kern="1200">
            <a:solidFill>
              <a:schemeClr val="tx1"/>
            </a:solidFill>
            <a:latin typeface="굴림" panose="020B0600000101010101" pitchFamily="50" charset="-127"/>
            <a:ea typeface="굴림" panose="020B0600000101010101" pitchFamily="50" charset="-127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9BEB-4427-4FEB-8E92-561B92316DDE}">
  <dimension ref="B1:J20"/>
  <sheetViews>
    <sheetView tabSelected="1" workbookViewId="0">
      <selection activeCell="B13" sqref="B13:D13"/>
    </sheetView>
  </sheetViews>
  <sheetFormatPr defaultRowHeight="13.5" x14ac:dyDescent="0.3"/>
  <cols>
    <col min="1" max="1" width="1.625" style="1" customWidth="1"/>
    <col min="2" max="2" width="9" style="1"/>
    <col min="3" max="3" width="10" style="1" customWidth="1"/>
    <col min="4" max="4" width="13.75" style="1" bestFit="1" customWidth="1"/>
    <col min="5" max="5" width="13" style="1" bestFit="1" customWidth="1"/>
    <col min="6" max="6" width="10.125" style="1" bestFit="1" customWidth="1"/>
    <col min="7" max="8" width="9" style="1"/>
    <col min="9" max="9" width="15.25" style="1" customWidth="1"/>
    <col min="10" max="10" width="11.875" style="1" bestFit="1" customWidth="1"/>
    <col min="11" max="11" width="5.5" style="1" customWidth="1"/>
    <col min="12" max="16384" width="9" style="1"/>
  </cols>
  <sheetData>
    <row r="1" spans="2:10" ht="21.95" customHeight="1" x14ac:dyDescent="0.3"/>
    <row r="2" spans="2:10" ht="21.95" customHeight="1" x14ac:dyDescent="0.3"/>
    <row r="3" spans="2:10" ht="21.95" customHeight="1" thickBot="1" x14ac:dyDescent="0.35"/>
    <row r="4" spans="2:10" ht="27.75" thickBot="1" x14ac:dyDescent="0.35">
      <c r="B4" s="14" t="s">
        <v>0</v>
      </c>
      <c r="C4" s="15" t="s">
        <v>1</v>
      </c>
      <c r="D4" s="15" t="s">
        <v>2</v>
      </c>
      <c r="E4" s="15" t="s">
        <v>3</v>
      </c>
      <c r="F4" s="16" t="s">
        <v>4</v>
      </c>
      <c r="G4" s="16" t="s">
        <v>5</v>
      </c>
      <c r="H4" s="15" t="s">
        <v>6</v>
      </c>
      <c r="I4" s="15" t="s">
        <v>7</v>
      </c>
      <c r="J4" s="17" t="s">
        <v>8</v>
      </c>
    </row>
    <row r="5" spans="2:10" ht="20.100000000000001" customHeight="1" x14ac:dyDescent="0.3">
      <c r="B5" s="10" t="s">
        <v>10</v>
      </c>
      <c r="C5" s="11" t="s">
        <v>20</v>
      </c>
      <c r="D5" s="11" t="s">
        <v>24</v>
      </c>
      <c r="E5" s="22">
        <v>50</v>
      </c>
      <c r="F5" s="19">
        <v>26500</v>
      </c>
      <c r="G5" s="12">
        <v>132</v>
      </c>
      <c r="H5" s="12">
        <v>168</v>
      </c>
      <c r="I5" s="43">
        <f>ROUNDDOWN(F5*G5,-4)</f>
        <v>3490000</v>
      </c>
      <c r="J5" s="13" t="str">
        <f>CHOOSE(RIGHT(B5,1),"양말증정","핫팩증정","")</f>
        <v/>
      </c>
    </row>
    <row r="6" spans="2:10" ht="20.100000000000001" customHeight="1" x14ac:dyDescent="0.3">
      <c r="B6" s="4" t="s">
        <v>11</v>
      </c>
      <c r="C6" s="2" t="s">
        <v>23</v>
      </c>
      <c r="D6" s="2" t="s">
        <v>21</v>
      </c>
      <c r="E6" s="23">
        <v>20</v>
      </c>
      <c r="F6" s="20">
        <v>15000</v>
      </c>
      <c r="G6" s="3">
        <v>154</v>
      </c>
      <c r="H6" s="3">
        <v>46</v>
      </c>
      <c r="I6" s="43">
        <f t="shared" ref="I6:I12" si="0">ROUNDDOWN(F6*G6,-4)</f>
        <v>2310000</v>
      </c>
      <c r="J6" s="13" t="str">
        <f t="shared" ref="J6:J12" si="1">CHOOSE(RIGHT(B6,1),"양말증정","핫팩증정","")</f>
        <v>핫팩증정</v>
      </c>
    </row>
    <row r="7" spans="2:10" ht="20.100000000000001" customHeight="1" x14ac:dyDescent="0.3">
      <c r="B7" s="4" t="s">
        <v>12</v>
      </c>
      <c r="C7" s="2" t="s">
        <v>20</v>
      </c>
      <c r="D7" s="2" t="s">
        <v>22</v>
      </c>
      <c r="E7" s="23">
        <v>36</v>
      </c>
      <c r="F7" s="20">
        <v>16900</v>
      </c>
      <c r="G7" s="3">
        <v>71</v>
      </c>
      <c r="H7" s="3">
        <v>129</v>
      </c>
      <c r="I7" s="43">
        <f t="shared" si="0"/>
        <v>1190000</v>
      </c>
      <c r="J7" s="13" t="str">
        <f t="shared" si="1"/>
        <v>양말증정</v>
      </c>
    </row>
    <row r="8" spans="2:10" ht="20.100000000000001" customHeight="1" x14ac:dyDescent="0.3">
      <c r="B8" s="4" t="s">
        <v>13</v>
      </c>
      <c r="C8" s="2" t="s">
        <v>23</v>
      </c>
      <c r="D8" s="2" t="s">
        <v>26</v>
      </c>
      <c r="E8" s="23">
        <v>50</v>
      </c>
      <c r="F8" s="20">
        <v>17900</v>
      </c>
      <c r="G8" s="3">
        <v>146</v>
      </c>
      <c r="H8" s="3">
        <v>154</v>
      </c>
      <c r="I8" s="43">
        <f t="shared" si="0"/>
        <v>2610000</v>
      </c>
      <c r="J8" s="13" t="str">
        <f t="shared" si="1"/>
        <v/>
      </c>
    </row>
    <row r="9" spans="2:10" ht="20.100000000000001" customHeight="1" x14ac:dyDescent="0.3">
      <c r="B9" s="4" t="s">
        <v>14</v>
      </c>
      <c r="C9" s="2" t="s">
        <v>25</v>
      </c>
      <c r="D9" s="2" t="s">
        <v>27</v>
      </c>
      <c r="E9" s="23">
        <v>25</v>
      </c>
      <c r="F9" s="20">
        <v>37800</v>
      </c>
      <c r="G9" s="3">
        <v>64</v>
      </c>
      <c r="H9" s="3">
        <v>106</v>
      </c>
      <c r="I9" s="43">
        <f t="shared" si="0"/>
        <v>2410000</v>
      </c>
      <c r="J9" s="13" t="str">
        <f t="shared" si="1"/>
        <v>핫팩증정</v>
      </c>
    </row>
    <row r="10" spans="2:10" ht="20.100000000000001" customHeight="1" x14ac:dyDescent="0.3">
      <c r="B10" s="4" t="s">
        <v>15</v>
      </c>
      <c r="C10" s="2" t="s">
        <v>25</v>
      </c>
      <c r="D10" s="2" t="s">
        <v>28</v>
      </c>
      <c r="E10" s="23">
        <v>50</v>
      </c>
      <c r="F10" s="20">
        <v>31500</v>
      </c>
      <c r="G10" s="3">
        <v>121</v>
      </c>
      <c r="H10" s="3">
        <v>79</v>
      </c>
      <c r="I10" s="43">
        <f t="shared" si="0"/>
        <v>3810000</v>
      </c>
      <c r="J10" s="13" t="str">
        <f t="shared" si="1"/>
        <v>양말증정</v>
      </c>
    </row>
    <row r="11" spans="2:10" ht="20.100000000000001" customHeight="1" x14ac:dyDescent="0.3">
      <c r="B11" s="4" t="s">
        <v>16</v>
      </c>
      <c r="C11" s="2" t="s">
        <v>20</v>
      </c>
      <c r="D11" s="2" t="s">
        <v>29</v>
      </c>
      <c r="E11" s="23">
        <v>20</v>
      </c>
      <c r="F11" s="20">
        <v>25000</v>
      </c>
      <c r="G11" s="3">
        <v>64</v>
      </c>
      <c r="H11" s="3">
        <v>136</v>
      </c>
      <c r="I11" s="43">
        <f t="shared" si="0"/>
        <v>1600000</v>
      </c>
      <c r="J11" s="13" t="str">
        <f t="shared" si="1"/>
        <v/>
      </c>
    </row>
    <row r="12" spans="2:10" ht="20.100000000000001" customHeight="1" thickBot="1" x14ac:dyDescent="0.35">
      <c r="B12" s="7" t="s">
        <v>17</v>
      </c>
      <c r="C12" s="8" t="s">
        <v>23</v>
      </c>
      <c r="D12" s="8" t="s">
        <v>30</v>
      </c>
      <c r="E12" s="24">
        <v>60</v>
      </c>
      <c r="F12" s="21">
        <v>16900</v>
      </c>
      <c r="G12" s="9">
        <v>56</v>
      </c>
      <c r="H12" s="9">
        <v>144</v>
      </c>
      <c r="I12" s="43">
        <f>ROUNDDOWN(F12*G12,-4)</f>
        <v>940000</v>
      </c>
      <c r="J12" s="13" t="str">
        <f t="shared" si="1"/>
        <v/>
      </c>
    </row>
    <row r="13" spans="2:10" ht="20.100000000000001" customHeight="1" x14ac:dyDescent="0.3">
      <c r="B13" s="46" t="s">
        <v>18</v>
      </c>
      <c r="C13" s="47"/>
      <c r="D13" s="47"/>
      <c r="E13" s="41">
        <f>SUMIF(구분,"삼각티백",F5:F12)/COUNTIF(C4:F12,"삼각티백")</f>
        <v>16600</v>
      </c>
      <c r="F13" s="50"/>
      <c r="G13" s="47" t="s">
        <v>31</v>
      </c>
      <c r="H13" s="47"/>
      <c r="I13" s="47"/>
      <c r="J13" s="44">
        <f>DMAX(E4:I12,I4,E5:E12)</f>
        <v>3810000</v>
      </c>
    </row>
    <row r="14" spans="2:10" ht="20.100000000000001" customHeight="1" thickBot="1" x14ac:dyDescent="0.35">
      <c r="B14" s="48" t="s">
        <v>19</v>
      </c>
      <c r="C14" s="49"/>
      <c r="D14" s="49"/>
      <c r="E14" s="42" cm="1">
        <f t="array" ref="E14">SUMPRODUCT(F5:F12*G5:G12)</f>
        <v>18398400</v>
      </c>
      <c r="F14" s="51"/>
      <c r="G14" s="18" t="s">
        <v>0</v>
      </c>
      <c r="H14" s="6" t="s">
        <v>9</v>
      </c>
      <c r="I14" s="18" t="s">
        <v>32</v>
      </c>
      <c r="J14" s="45">
        <f>VLOOKUP(H14,B5:F12,5,TRUE)</f>
        <v>26500</v>
      </c>
    </row>
    <row r="15" spans="2:10" customFormat="1" ht="20.100000000000001" customHeight="1" x14ac:dyDescent="0.3"/>
    <row r="16" spans="2:10" customFormat="1" ht="38.25" customHeight="1" x14ac:dyDescent="0.3"/>
    <row r="17" customFormat="1" ht="20.100000000000001" customHeight="1" x14ac:dyDescent="0.3"/>
    <row r="18" customFormat="1" ht="20.100000000000001" customHeight="1" x14ac:dyDescent="0.3"/>
    <row r="19" ht="20.100000000000001" customHeight="1" x14ac:dyDescent="0.3"/>
    <row r="20" ht="20.100000000000001" customHeight="1" x14ac:dyDescent="0.3"/>
  </sheetData>
  <mergeCells count="4">
    <mergeCell ref="B13:D13"/>
    <mergeCell ref="B14:D14"/>
    <mergeCell ref="F13:F14"/>
    <mergeCell ref="G13:I13"/>
  </mergeCells>
  <phoneticPr fontId="3" type="noConversion"/>
  <conditionalFormatting sqref="B4:J12">
    <cfRule type="expression" dxfId="0" priority="1">
      <formula>$F5&gt;=30000</formula>
    </cfRule>
  </conditionalFormatting>
  <dataValidations count="1">
    <dataValidation type="list" allowBlank="1" showInputMessage="1" showErrorMessage="1" sqref="H14" xr:uid="{07B2208C-3EF4-40D1-86CB-434B6738E4B9}">
      <formula1>$B$5:$B$12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29C32-3F3D-4CED-82D6-FE85B8CF5EDB}">
  <dimension ref="B2:H20"/>
  <sheetViews>
    <sheetView workbookViewId="0">
      <selection activeCell="G14" sqref="G14"/>
    </sheetView>
  </sheetViews>
  <sheetFormatPr defaultRowHeight="16.5" x14ac:dyDescent="0.3"/>
  <cols>
    <col min="1" max="1" width="1.625" customWidth="1"/>
    <col min="2" max="2" width="13.75" bestFit="1" customWidth="1"/>
    <col min="3" max="3" width="10" customWidth="1"/>
    <col min="4" max="4" width="13.75" bestFit="1" customWidth="1"/>
    <col min="6" max="6" width="10.125" bestFit="1" customWidth="1"/>
  </cols>
  <sheetData>
    <row r="2" spans="2:8" ht="27" x14ac:dyDescent="0.3">
      <c r="B2" s="25" t="s">
        <v>0</v>
      </c>
      <c r="C2" s="25" t="s">
        <v>1</v>
      </c>
      <c r="D2" s="25" t="s">
        <v>2</v>
      </c>
      <c r="E2" s="25" t="s">
        <v>3</v>
      </c>
      <c r="F2" s="26" t="s">
        <v>4</v>
      </c>
      <c r="G2" s="26" t="s">
        <v>5</v>
      </c>
      <c r="H2" s="25" t="s">
        <v>6</v>
      </c>
    </row>
    <row r="3" spans="2:8" x14ac:dyDescent="0.3">
      <c r="B3" s="2" t="s">
        <v>10</v>
      </c>
      <c r="C3" s="2" t="s">
        <v>20</v>
      </c>
      <c r="D3" s="2" t="s">
        <v>24</v>
      </c>
      <c r="E3" s="23">
        <v>50</v>
      </c>
      <c r="F3" s="20">
        <v>26500</v>
      </c>
      <c r="G3" s="3">
        <v>135</v>
      </c>
      <c r="H3" s="3">
        <v>168</v>
      </c>
    </row>
    <row r="4" spans="2:8" x14ac:dyDescent="0.3">
      <c r="B4" s="2" t="s">
        <v>11</v>
      </c>
      <c r="C4" s="2" t="s">
        <v>23</v>
      </c>
      <c r="D4" s="2" t="s">
        <v>21</v>
      </c>
      <c r="E4" s="23">
        <v>20</v>
      </c>
      <c r="F4" s="20">
        <v>15000</v>
      </c>
      <c r="G4" s="3">
        <v>154</v>
      </c>
      <c r="H4" s="3">
        <v>46</v>
      </c>
    </row>
    <row r="5" spans="2:8" x14ac:dyDescent="0.3">
      <c r="B5" s="2" t="s">
        <v>12</v>
      </c>
      <c r="C5" s="2" t="s">
        <v>20</v>
      </c>
      <c r="D5" s="2" t="s">
        <v>22</v>
      </c>
      <c r="E5" s="23">
        <v>36</v>
      </c>
      <c r="F5" s="20">
        <v>16900</v>
      </c>
      <c r="G5" s="3">
        <v>71</v>
      </c>
      <c r="H5" s="3">
        <v>129</v>
      </c>
    </row>
    <row r="6" spans="2:8" x14ac:dyDescent="0.3">
      <c r="B6" s="2" t="s">
        <v>13</v>
      </c>
      <c r="C6" s="2" t="s">
        <v>23</v>
      </c>
      <c r="D6" s="2" t="s">
        <v>26</v>
      </c>
      <c r="E6" s="23">
        <v>50</v>
      </c>
      <c r="F6" s="20">
        <v>17900</v>
      </c>
      <c r="G6" s="3">
        <v>146</v>
      </c>
      <c r="H6" s="3">
        <v>154</v>
      </c>
    </row>
    <row r="7" spans="2:8" x14ac:dyDescent="0.3">
      <c r="B7" s="2" t="s">
        <v>14</v>
      </c>
      <c r="C7" s="2" t="s">
        <v>25</v>
      </c>
      <c r="D7" s="2" t="s">
        <v>27</v>
      </c>
      <c r="E7" s="23">
        <v>25</v>
      </c>
      <c r="F7" s="20">
        <v>37800</v>
      </c>
      <c r="G7" s="3">
        <v>64</v>
      </c>
      <c r="H7" s="3">
        <v>106</v>
      </c>
    </row>
    <row r="8" spans="2:8" x14ac:dyDescent="0.3">
      <c r="B8" s="2" t="s">
        <v>15</v>
      </c>
      <c r="C8" s="2" t="s">
        <v>25</v>
      </c>
      <c r="D8" s="2" t="s">
        <v>28</v>
      </c>
      <c r="E8" s="23">
        <v>50</v>
      </c>
      <c r="F8" s="20">
        <v>31500</v>
      </c>
      <c r="G8" s="3">
        <v>121</v>
      </c>
      <c r="H8" s="3">
        <v>79</v>
      </c>
    </row>
    <row r="9" spans="2:8" x14ac:dyDescent="0.3">
      <c r="B9" s="2" t="s">
        <v>16</v>
      </c>
      <c r="C9" s="2" t="s">
        <v>20</v>
      </c>
      <c r="D9" s="2" t="s">
        <v>29</v>
      </c>
      <c r="E9" s="23">
        <v>20</v>
      </c>
      <c r="F9" s="20">
        <v>25000</v>
      </c>
      <c r="G9" s="3">
        <v>64</v>
      </c>
      <c r="H9" s="3">
        <v>136</v>
      </c>
    </row>
    <row r="10" spans="2:8" x14ac:dyDescent="0.3">
      <c r="B10" s="2" t="s">
        <v>17</v>
      </c>
      <c r="C10" s="2" t="s">
        <v>23</v>
      </c>
      <c r="D10" s="2" t="s">
        <v>30</v>
      </c>
      <c r="E10" s="23">
        <v>60</v>
      </c>
      <c r="F10" s="20">
        <v>169000</v>
      </c>
      <c r="G10" s="3">
        <v>56</v>
      </c>
      <c r="H10" s="3">
        <v>144</v>
      </c>
    </row>
    <row r="11" spans="2:8" x14ac:dyDescent="0.3">
      <c r="B11" s="52" t="s">
        <v>33</v>
      </c>
      <c r="C11" s="52"/>
      <c r="D11" s="52"/>
      <c r="E11" s="52"/>
      <c r="F11" s="52"/>
      <c r="G11" s="52"/>
      <c r="H11" s="27">
        <f>DAVERAGE(B2:H10,G2,C2:C3)</f>
        <v>90</v>
      </c>
    </row>
    <row r="14" spans="2:8" x14ac:dyDescent="0.3">
      <c r="B14" s="28" t="str">
        <f>B2</f>
        <v>상품코드</v>
      </c>
      <c r="C14" s="28" t="str">
        <f>H2</f>
        <v>재고수량</v>
      </c>
    </row>
    <row r="15" spans="2:8" x14ac:dyDescent="0.3">
      <c r="B15" s="28" t="s">
        <v>34</v>
      </c>
      <c r="C15" s="28" t="s">
        <v>35</v>
      </c>
    </row>
    <row r="18" spans="2:4" x14ac:dyDescent="0.3">
      <c r="B18" s="25" t="s">
        <v>2</v>
      </c>
      <c r="C18" s="25" t="s">
        <v>3</v>
      </c>
      <c r="D18" s="25" t="s">
        <v>6</v>
      </c>
    </row>
    <row r="19" spans="2:4" x14ac:dyDescent="0.3">
      <c r="B19" s="2" t="s">
        <v>27</v>
      </c>
      <c r="C19" s="23">
        <v>25</v>
      </c>
      <c r="D19" s="3">
        <v>106</v>
      </c>
    </row>
    <row r="20" spans="2:4" x14ac:dyDescent="0.3">
      <c r="B20" s="2" t="s">
        <v>28</v>
      </c>
      <c r="C20" s="23">
        <v>50</v>
      </c>
      <c r="D20" s="3">
        <v>79</v>
      </c>
    </row>
  </sheetData>
  <mergeCells count="1">
    <mergeCell ref="B11:G1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9042-6282-43CB-948C-0FD6695318E0}">
  <dimension ref="B1:H18"/>
  <sheetViews>
    <sheetView workbookViewId="0">
      <selection activeCell="F10" sqref="F10"/>
    </sheetView>
  </sheetViews>
  <sheetFormatPr defaultRowHeight="16.5" x14ac:dyDescent="0.3"/>
  <cols>
    <col min="1" max="1" width="1.625" customWidth="1"/>
    <col min="3" max="3" width="15" bestFit="1" customWidth="1"/>
    <col min="4" max="4" width="13.75" bestFit="1" customWidth="1"/>
    <col min="6" max="6" width="10.125" bestFit="1" customWidth="1"/>
  </cols>
  <sheetData>
    <row r="1" spans="2:8" ht="17.25" thickBot="1" x14ac:dyDescent="0.35"/>
    <row r="2" spans="2:8" ht="27.75" thickBot="1" x14ac:dyDescent="0.35">
      <c r="B2" s="14" t="s">
        <v>0</v>
      </c>
      <c r="C2" s="15" t="s">
        <v>1</v>
      </c>
      <c r="D2" s="15" t="s">
        <v>2</v>
      </c>
      <c r="E2" s="15" t="s">
        <v>3</v>
      </c>
      <c r="F2" s="16" t="s">
        <v>4</v>
      </c>
      <c r="G2" s="16" t="s">
        <v>5</v>
      </c>
      <c r="H2" s="17" t="s">
        <v>6</v>
      </c>
    </row>
    <row r="3" spans="2:8" x14ac:dyDescent="0.3">
      <c r="B3" s="10" t="s">
        <v>10</v>
      </c>
      <c r="C3" s="11" t="s">
        <v>20</v>
      </c>
      <c r="D3" s="11" t="s">
        <v>24</v>
      </c>
      <c r="E3" s="22">
        <v>50</v>
      </c>
      <c r="F3" s="19">
        <v>26500</v>
      </c>
      <c r="G3" s="12">
        <v>132</v>
      </c>
      <c r="H3" s="40">
        <v>168</v>
      </c>
    </row>
    <row r="4" spans="2:8" x14ac:dyDescent="0.3">
      <c r="B4" s="4" t="s">
        <v>12</v>
      </c>
      <c r="C4" s="2" t="s">
        <v>20</v>
      </c>
      <c r="D4" s="2" t="s">
        <v>22</v>
      </c>
      <c r="E4" s="23">
        <v>36</v>
      </c>
      <c r="F4" s="20">
        <v>16900</v>
      </c>
      <c r="G4" s="3">
        <v>71</v>
      </c>
      <c r="H4" s="29">
        <v>129</v>
      </c>
    </row>
    <row r="5" spans="2:8" x14ac:dyDescent="0.3">
      <c r="B5" s="4" t="s">
        <v>16</v>
      </c>
      <c r="C5" s="2" t="s">
        <v>20</v>
      </c>
      <c r="D5" s="2" t="s">
        <v>29</v>
      </c>
      <c r="E5" s="23">
        <v>20</v>
      </c>
      <c r="F5" s="20">
        <v>25000</v>
      </c>
      <c r="G5" s="3">
        <v>64</v>
      </c>
      <c r="H5" s="29">
        <v>136</v>
      </c>
    </row>
    <row r="6" spans="2:8" x14ac:dyDescent="0.3">
      <c r="B6" s="4"/>
      <c r="C6" s="34" t="s">
        <v>40</v>
      </c>
      <c r="D6" s="2"/>
      <c r="E6" s="23"/>
      <c r="F6" s="20"/>
      <c r="G6" s="3">
        <f>SUBTOTAL(1,G3:G5)</f>
        <v>89</v>
      </c>
      <c r="H6" s="29"/>
    </row>
    <row r="7" spans="2:8" x14ac:dyDescent="0.3">
      <c r="B7" s="4"/>
      <c r="C7" s="34" t="s">
        <v>36</v>
      </c>
      <c r="D7" s="2">
        <f>SUBTOTAL(3,D3:D5)</f>
        <v>3</v>
      </c>
      <c r="E7" s="23"/>
      <c r="F7" s="20"/>
      <c r="G7" s="3"/>
      <c r="H7" s="29"/>
    </row>
    <row r="8" spans="2:8" x14ac:dyDescent="0.3">
      <c r="B8" s="4" t="s">
        <v>11</v>
      </c>
      <c r="C8" s="2" t="s">
        <v>23</v>
      </c>
      <c r="D8" s="2" t="s">
        <v>21</v>
      </c>
      <c r="E8" s="23">
        <v>20</v>
      </c>
      <c r="F8" s="20">
        <v>15000</v>
      </c>
      <c r="G8" s="3">
        <v>154</v>
      </c>
      <c r="H8" s="29">
        <v>46</v>
      </c>
    </row>
    <row r="9" spans="2:8" x14ac:dyDescent="0.3">
      <c r="B9" s="4" t="s">
        <v>13</v>
      </c>
      <c r="C9" s="2" t="s">
        <v>23</v>
      </c>
      <c r="D9" s="2" t="s">
        <v>26</v>
      </c>
      <c r="E9" s="23">
        <v>50</v>
      </c>
      <c r="F9" s="20">
        <v>17900</v>
      </c>
      <c r="G9" s="3">
        <v>146</v>
      </c>
      <c r="H9" s="29">
        <v>154</v>
      </c>
    </row>
    <row r="10" spans="2:8" x14ac:dyDescent="0.3">
      <c r="B10" s="4" t="s">
        <v>17</v>
      </c>
      <c r="C10" s="2" t="s">
        <v>23</v>
      </c>
      <c r="D10" s="2" t="s">
        <v>30</v>
      </c>
      <c r="E10" s="23">
        <v>60</v>
      </c>
      <c r="F10" s="20">
        <v>169000</v>
      </c>
      <c r="G10" s="3">
        <v>56</v>
      </c>
      <c r="H10" s="29">
        <v>144</v>
      </c>
    </row>
    <row r="11" spans="2:8" x14ac:dyDescent="0.3">
      <c r="B11" s="4"/>
      <c r="C11" s="34" t="s">
        <v>41</v>
      </c>
      <c r="D11" s="2"/>
      <c r="E11" s="23"/>
      <c r="F11" s="20"/>
      <c r="G11" s="3">
        <f>SUBTOTAL(1,G8:G10)</f>
        <v>118.66666666666667</v>
      </c>
      <c r="H11" s="29"/>
    </row>
    <row r="12" spans="2:8" x14ac:dyDescent="0.3">
      <c r="B12" s="4"/>
      <c r="C12" s="34" t="s">
        <v>37</v>
      </c>
      <c r="D12" s="2">
        <f>SUBTOTAL(3,D8:D10)</f>
        <v>3</v>
      </c>
      <c r="E12" s="23"/>
      <c r="F12" s="20"/>
      <c r="G12" s="3"/>
      <c r="H12" s="29"/>
    </row>
    <row r="13" spans="2:8" x14ac:dyDescent="0.3">
      <c r="B13" s="4" t="s">
        <v>14</v>
      </c>
      <c r="C13" s="2" t="s">
        <v>25</v>
      </c>
      <c r="D13" s="2" t="s">
        <v>27</v>
      </c>
      <c r="E13" s="23">
        <v>25</v>
      </c>
      <c r="F13" s="20">
        <v>37800</v>
      </c>
      <c r="G13" s="3">
        <v>64</v>
      </c>
      <c r="H13" s="29">
        <v>106</v>
      </c>
    </row>
    <row r="14" spans="2:8" ht="17.25" thickBot="1" x14ac:dyDescent="0.35">
      <c r="B14" s="5" t="s">
        <v>15</v>
      </c>
      <c r="C14" s="6" t="s">
        <v>25</v>
      </c>
      <c r="D14" s="6" t="s">
        <v>28</v>
      </c>
      <c r="E14" s="30">
        <v>50</v>
      </c>
      <c r="F14" s="31">
        <v>31500</v>
      </c>
      <c r="G14" s="32">
        <v>121</v>
      </c>
      <c r="H14" s="33">
        <v>79</v>
      </c>
    </row>
    <row r="15" spans="2:8" x14ac:dyDescent="0.3">
      <c r="B15" s="35"/>
      <c r="C15" s="39" t="s">
        <v>42</v>
      </c>
      <c r="D15" s="35"/>
      <c r="E15" s="36"/>
      <c r="F15" s="37"/>
      <c r="G15" s="38">
        <f>SUBTOTAL(1,G13:G14)</f>
        <v>92.5</v>
      </c>
      <c r="H15" s="38"/>
    </row>
    <row r="16" spans="2:8" x14ac:dyDescent="0.3">
      <c r="B16" s="35"/>
      <c r="C16" s="39" t="s">
        <v>38</v>
      </c>
      <c r="D16" s="35">
        <f>SUBTOTAL(3,D13:D14)</f>
        <v>2</v>
      </c>
      <c r="E16" s="36"/>
      <c r="F16" s="37"/>
      <c r="G16" s="38"/>
      <c r="H16" s="38"/>
    </row>
    <row r="17" spans="2:8" x14ac:dyDescent="0.3">
      <c r="B17" s="35"/>
      <c r="C17" s="39" t="s">
        <v>43</v>
      </c>
      <c r="D17" s="35"/>
      <c r="E17" s="36"/>
      <c r="F17" s="37"/>
      <c r="G17" s="38">
        <f>SUBTOTAL(1,G3:G14)</f>
        <v>101</v>
      </c>
      <c r="H17" s="38"/>
    </row>
    <row r="18" spans="2:8" x14ac:dyDescent="0.3">
      <c r="B18" s="35"/>
      <c r="C18" s="39" t="s">
        <v>39</v>
      </c>
      <c r="D18" s="35">
        <f>SUBTOTAL(3,D3:D14)</f>
        <v>8</v>
      </c>
      <c r="E18" s="36"/>
      <c r="F18" s="37"/>
      <c r="G18" s="38"/>
      <c r="H18" s="38"/>
    </row>
  </sheetData>
  <sortState xmlns:xlrd2="http://schemas.microsoft.com/office/spreadsheetml/2017/richdata2" ref="B3:H14">
    <sortCondition descending="1" ref="C3:C14"/>
  </sortState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워크시트</vt:lpstr>
      </vt:variant>
      <vt:variant>
        <vt:i4>3</vt:i4>
      </vt:variant>
      <vt:variant>
        <vt:lpstr>차트</vt:lpstr>
      </vt:variant>
      <vt:variant>
        <vt:i4>1</vt:i4>
      </vt:variant>
      <vt:variant>
        <vt:lpstr>이름 지정된 범위</vt:lpstr>
      </vt:variant>
      <vt:variant>
        <vt:i4>3</vt:i4>
      </vt:variant>
    </vt:vector>
  </HeadingPairs>
  <TitlesOfParts>
    <vt:vector size="7" baseType="lpstr">
      <vt:lpstr>제1작업</vt:lpstr>
      <vt:lpstr>제2작업</vt:lpstr>
      <vt:lpstr>제3작업</vt:lpstr>
      <vt:lpstr>제4작업</vt:lpstr>
      <vt:lpstr>제2작업!Criteria</vt:lpstr>
      <vt:lpstr>제2작업!Extract</vt:lpstr>
      <vt:lpstr>구분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소진 박</dc:creator>
  <cp:lastModifiedBy>소진 박</cp:lastModifiedBy>
  <dcterms:created xsi:type="dcterms:W3CDTF">2025-07-27T13:30:46Z</dcterms:created>
  <dcterms:modified xsi:type="dcterms:W3CDTF">2025-07-27T14:55:45Z</dcterms:modified>
</cp:coreProperties>
</file>